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<sst xmlns="http://schemas.openxmlformats.org/spreadsheetml/2006/main" count="375" uniqueCount="232">
  <si>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</si>
  <si>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</si>
  <si>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</si>
  <si>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</si>
  <si>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</si>
  <si>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</si>
  <si>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</si>
  <si>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</si>
  <si>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</si>
  <si>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</si>
  <si>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</si>
  <si>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</si>
  <si>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</si>
  <si>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</si>
  <si>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</si>
  <si>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</si>
  <si>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</si>
  <si>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</si>
  <si>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</si>
  <si>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</si>
  <si>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</si>
  <si>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</si>
  <si>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</si>
  <si>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</si>
  <si>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</si>
  <si>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</si>
  <si>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</si>
  <si>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</si>
  <si>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</si>
  <si>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</si>
  <si>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</si>
  <si>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</si>
  <si>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</si>
  <si>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</si>
  <si>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</si>
  <si>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</si>
  <si>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</si>
  <si>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</si>
  <si>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</si>
  <si>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</si>
  <si>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</si>
  <si>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</si>
  <si>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</si>
  <si>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</si>
  <si>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</si>
  <si>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</si>
  <si>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</si>
  <si>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</si>
  <si>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</si>
  <si>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</si>
  <si>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</si>
  <si>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</si>
  <si>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</si>
  <si>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</si>
  <si>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</si>
  <si>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</si>
  <si>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</si>
  <si>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</si>
  <si>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</si>
  <si>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</si>
  <si>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</si>
  <si>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</si>
  <si>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</si>
  <si>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</si>
  <si>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</si>
  <si>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</si>
  <si>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</si>
  <si>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</si>
  <si>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</si>
  <si>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</si>
  <si>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</si>
  <si>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</si>
  <si>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</si>
  <si>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</si>
  <si>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</si>
  <si>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</si>
  <si>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</si>
  <si>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</si>
  <si>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</si>
  <si>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</si>
  <si>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</si>
  <si>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</si>
  <si>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</si>
  <si>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</si>
  <si>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</si>
  <si>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</si>
  <si>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</si>
  <si>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</si>
  <si>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</si>
  <si>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</si>
  <si>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</si>
  <si>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</si>
  <si>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</si>
  <si>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</si>
  <si>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</si>
  <si>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</si>
  <si>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</si>
  <si>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</si>
  <si>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</si>
  <si>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</si>
  <si>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</si>
  <si>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</si>
  <si>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</si>
  <si>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</si>
  <si>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</si>
  <si>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</si>
  <si>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</si>
  <si>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</si>
  <si>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</si>
  <si>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</si>
  <si>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</si>
  <si>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</si>
  <si>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</si>
  <si>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</si>
  <si>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</si>
  <si>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</si>
  <si>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</si>
  <si>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</si>
  <si>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</si>
  <si>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</si>
  <si>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</si>
  <si>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</si>
  <si>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</si>
  <si>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</si>
  <si>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</si>
  <si>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</si>
  <si>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</si>
  <si>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</si>
  <si>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</si>
  <si>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</si>
  <si>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</si>
  <si>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</si>
  <si>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</si>
  <si>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</si>
  <si>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</si>
  <si>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</si>
  <si>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</si>
  <si>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</si>
  <si>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</si>
  <si>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</si>
  <si>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</si>
  <si>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</si>
  <si>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</si>
  <si>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</si>
  <si>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</si>
  <si>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</si>
  <si>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</si>
  <si>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</si>
  <si>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</si>
  <si>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</si>
  <si>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</si>
  <si>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</si>
  <si>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</si>
  <si>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</si>
  <si>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</si>
  <si>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</si>
  <si>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</si>
  <si>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</si>
  <si>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</si>
  <si>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</si>
  <si>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</si>
  <si>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</si>
  <si>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</si>
  <si>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</si>
  <si>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</si>
  <si>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</si>
  <si>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</si>
  <si>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</si>
  <si>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</si>
  <si>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</si>
  <si>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</si>
  <si>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</si>
  <si>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</si>
  <si>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</si>
  <si>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</si>
  <si>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</si>
  <si>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</si>
  <si>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</si>
  <si>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</si>
  <si>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</si>
  <si>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</si>
  <si>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</si>
  <si>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</si>
  <si>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</si>
  <si>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</si>
  <si>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</si>
  <si>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</si>
  <si>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</si>
  <si>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</si>
  <si>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</si>
  <si>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</si>
  <si>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</si>
  <si>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</si>
  <si>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</si>
  <si>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</si>
  <si>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</si>
  <si>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</si>
  <si>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</si>
  <si>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</si>
  <si>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</si>
  <si>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</si>
  <si>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</si>
  <si>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</si>
  <si>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</si>
  <si>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</si>
  <si>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</si>
  <si>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</si>
  <si>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</si>
  <si>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</si>
  <si>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</si>
  <si>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</si>
  <si>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</si>
  <si>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</si>
  <si>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</si>
  <si>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</si>
  <si>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</si>
  <si>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</si>
  <si>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</si>
  <si>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</si>
  <si>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</si>
  <si>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</si>
  <si>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</si>
  <si>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</si>
  <si>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</si>
  <si>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</si>
  <si>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</si>
  <si>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</si>
  <si>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</si>
  <si>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</si>
  <si>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UNIVERSAL BANK LTD</t>
  </si>
  <si>
    <t>(31/12/2014)</t>
  </si>
  <si>
    <t>(31/12/2013)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</si>
</sst>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J9" sqref="J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230</v>
      </c>
      <c r="J7" s="151"/>
      <c r="K7" s="151"/>
      <c r="L7" s="217" t="s">
        <v>231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1974432</v>
      </c>
      <c r="I9" s="209">
        <f>I10+I11+I12</f>
        <v>1641490</v>
      </c>
      <c r="J9" s="202">
        <f aca="true" t="shared" si="0" ref="J9:J14">H9+I9</f>
        <v>3615922</v>
      </c>
      <c r="K9" s="208">
        <f>K10+K11+K12</f>
        <v>2242846</v>
      </c>
      <c r="L9" s="209">
        <f>L10+L11+L12</f>
        <v>1859579</v>
      </c>
      <c r="M9" s="202">
        <f aca="true" t="shared" si="1" ref="M9:M14">K9+L9</f>
        <v>4102425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1974432</v>
      </c>
      <c r="I10" s="158"/>
      <c r="J10" s="203">
        <f t="shared" si="0"/>
        <v>1974432</v>
      </c>
      <c r="K10" s="157">
        <v>2242846</v>
      </c>
      <c r="L10" s="158"/>
      <c r="M10" s="203">
        <f t="shared" si="1"/>
        <v>2242846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1641490</v>
      </c>
      <c r="J11" s="203">
        <f t="shared" si="0"/>
        <v>1641490</v>
      </c>
      <c r="K11" s="157"/>
      <c r="L11" s="158">
        <v>1859579</v>
      </c>
      <c r="M11" s="203">
        <f t="shared" si="1"/>
        <v>1859579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26816664</v>
      </c>
      <c r="I13" s="209">
        <f>I14+I15</f>
        <v>44854236</v>
      </c>
      <c r="J13" s="202">
        <f t="shared" si="0"/>
        <v>71670900</v>
      </c>
      <c r="K13" s="208">
        <f>K14+K15</f>
        <v>30349820</v>
      </c>
      <c r="L13" s="209">
        <f>L14+L15</f>
        <v>34403691</v>
      </c>
      <c r="M13" s="202">
        <f t="shared" si="1"/>
        <v>64753511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18105107</v>
      </c>
      <c r="I14" s="158">
        <v>40026622</v>
      </c>
      <c r="J14" s="203">
        <f t="shared" si="0"/>
        <v>58131729</v>
      </c>
      <c r="K14" s="157">
        <v>25775325</v>
      </c>
      <c r="L14" s="158">
        <v>28108418</v>
      </c>
      <c r="M14" s="203">
        <f t="shared" si="1"/>
        <v>53883743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8711557</v>
      </c>
      <c r="I15" s="211">
        <f>I16+I17+I18</f>
        <v>4827614</v>
      </c>
      <c r="J15" s="203">
        <f>H15+I15</f>
        <v>13539171</v>
      </c>
      <c r="K15" s="213">
        <f>K16+K17+K18</f>
        <v>4574495</v>
      </c>
      <c r="L15" s="211">
        <f>L16+L17+L18</f>
        <v>6295273</v>
      </c>
      <c r="M15" s="203">
        <f>K15+L15</f>
        <v>10869768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236916</v>
      </c>
      <c r="I16" s="160">
        <v>99285</v>
      </c>
      <c r="J16" s="204">
        <f aca="true" t="shared" si="2" ref="J16:J58">H16+I16</f>
        <v>336201</v>
      </c>
      <c r="K16" s="159">
        <v>3067606</v>
      </c>
      <c r="L16" s="160">
        <v>1645</v>
      </c>
      <c r="M16" s="204">
        <f aca="true" t="shared" si="3" ref="M16:M58">K16+L16</f>
        <v>3069251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8474641</v>
      </c>
      <c r="I17" s="160">
        <v>4728329</v>
      </c>
      <c r="J17" s="204">
        <f t="shared" si="2"/>
        <v>13202970</v>
      </c>
      <c r="K17" s="159">
        <v>1506889</v>
      </c>
      <c r="L17" s="160">
        <v>6293628</v>
      </c>
      <c r="M17" s="205">
        <f t="shared" si="3"/>
        <v>7800517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2298633</v>
      </c>
      <c r="I19" s="209">
        <f>I20+I21+I22+I23</f>
        <v>406864</v>
      </c>
      <c r="J19" s="202">
        <f t="shared" si="2"/>
        <v>2705497</v>
      </c>
      <c r="K19" s="208">
        <f>K20+K21+K22+K23</f>
        <v>10885778</v>
      </c>
      <c r="L19" s="209">
        <f>L20+L21+L22+L23</f>
        <v>393131</v>
      </c>
      <c r="M19" s="202">
        <f t="shared" si="3"/>
        <v>11278909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2298633</v>
      </c>
      <c r="I23" s="158">
        <v>406864</v>
      </c>
      <c r="J23" s="203">
        <f t="shared" si="2"/>
        <v>2705497</v>
      </c>
      <c r="K23" s="157">
        <v>10885778</v>
      </c>
      <c r="L23" s="158">
        <v>393131</v>
      </c>
      <c r="M23" s="203">
        <f t="shared" si="3"/>
        <v>11278909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106025131</v>
      </c>
      <c r="I24" s="209">
        <f>I25+I26</f>
        <v>91677852</v>
      </c>
      <c r="J24" s="202">
        <f t="shared" si="2"/>
        <v>197702983</v>
      </c>
      <c r="K24" s="208">
        <f>K25+K26</f>
        <v>96714316</v>
      </c>
      <c r="L24" s="209">
        <f>L25+L26</f>
        <v>59908697</v>
      </c>
      <c r="M24" s="202">
        <f t="shared" si="3"/>
        <v>156623013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47565264</v>
      </c>
      <c r="I25" s="158">
        <v>45472816</v>
      </c>
      <c r="J25" s="203">
        <f t="shared" si="2"/>
        <v>93038080</v>
      </c>
      <c r="K25" s="157">
        <v>65006107</v>
      </c>
      <c r="L25" s="158">
        <v>33286302</v>
      </c>
      <c r="M25" s="203">
        <f t="shared" si="3"/>
        <v>98292409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58459867</v>
      </c>
      <c r="I26" s="158">
        <v>46205036</v>
      </c>
      <c r="J26" s="203">
        <f t="shared" si="2"/>
        <v>104664903</v>
      </c>
      <c r="K26" s="157">
        <v>31708209</v>
      </c>
      <c r="L26" s="158">
        <v>26622395</v>
      </c>
      <c r="M26" s="203">
        <f t="shared" si="3"/>
        <v>58330604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22228508</v>
      </c>
      <c r="I27" s="209">
        <f>I28+I31+I34</f>
        <v>0</v>
      </c>
      <c r="J27" s="202">
        <f t="shared" si="2"/>
        <v>22228508</v>
      </c>
      <c r="K27" s="208">
        <f>K28+K31+K34</f>
        <v>21023051</v>
      </c>
      <c r="L27" s="209">
        <f>L28+L31+L34</f>
        <v>0</v>
      </c>
      <c r="M27" s="202">
        <f t="shared" si="3"/>
        <v>21023051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1724891</v>
      </c>
      <c r="I28" s="211">
        <f>I29+I30</f>
        <v>0</v>
      </c>
      <c r="J28" s="203">
        <f t="shared" si="2"/>
        <v>1724891</v>
      </c>
      <c r="K28" s="210">
        <f>K29+K30</f>
        <v>408895</v>
      </c>
      <c r="L28" s="211">
        <f>L29+L30</f>
        <v>0</v>
      </c>
      <c r="M28" s="203">
        <f t="shared" si="3"/>
        <v>408895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1836979</v>
      </c>
      <c r="I29" s="161"/>
      <c r="J29" s="203">
        <f t="shared" si="2"/>
        <v>1836979</v>
      </c>
      <c r="K29" s="147">
        <v>468465</v>
      </c>
      <c r="L29" s="161"/>
      <c r="M29" s="203">
        <f t="shared" si="3"/>
        <v>468465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-112088</v>
      </c>
      <c r="I30" s="163"/>
      <c r="J30" s="203">
        <f t="shared" si="2"/>
        <v>-112088</v>
      </c>
      <c r="K30" s="162">
        <v>-59570</v>
      </c>
      <c r="L30" s="163"/>
      <c r="M30" s="203">
        <f t="shared" si="3"/>
        <v>-59570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1726718</v>
      </c>
      <c r="I31" s="211">
        <f>I32+I33</f>
        <v>0</v>
      </c>
      <c r="J31" s="203">
        <f t="shared" si="2"/>
        <v>1726718</v>
      </c>
      <c r="K31" s="212">
        <f>K32+K33</f>
        <v>1137253</v>
      </c>
      <c r="L31" s="211">
        <f>L32+L33</f>
        <v>0</v>
      </c>
      <c r="M31" s="203">
        <f t="shared" si="3"/>
        <v>1137253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2255160</v>
      </c>
      <c r="I32" s="161"/>
      <c r="J32" s="203">
        <f t="shared" si="2"/>
        <v>2255160</v>
      </c>
      <c r="K32" s="147">
        <v>1635475</v>
      </c>
      <c r="L32" s="161"/>
      <c r="M32" s="203">
        <f t="shared" si="3"/>
        <v>1635475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-528442</v>
      </c>
      <c r="I33" s="163"/>
      <c r="J33" s="203">
        <f t="shared" si="2"/>
        <v>-528442</v>
      </c>
      <c r="K33" s="162">
        <v>-498222</v>
      </c>
      <c r="L33" s="163"/>
      <c r="M33" s="203">
        <f t="shared" si="3"/>
        <v>-498222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18776899</v>
      </c>
      <c r="I34" s="211">
        <f>I35+I36</f>
        <v>0</v>
      </c>
      <c r="J34" s="203">
        <f t="shared" si="2"/>
        <v>18776899</v>
      </c>
      <c r="K34" s="210">
        <f>K35+K36</f>
        <v>19476903</v>
      </c>
      <c r="L34" s="211">
        <f>L35+L36</f>
        <v>0</v>
      </c>
      <c r="M34" s="203">
        <f t="shared" si="3"/>
        <v>19476903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34266092</v>
      </c>
      <c r="I35" s="161"/>
      <c r="J35" s="203">
        <f t="shared" si="2"/>
        <v>34266092</v>
      </c>
      <c r="K35" s="147">
        <v>35552922</v>
      </c>
      <c r="L35" s="161"/>
      <c r="M35" s="203">
        <f t="shared" si="3"/>
        <v>35552922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-15489193</v>
      </c>
      <c r="I36" s="163"/>
      <c r="J36" s="203">
        <f t="shared" si="2"/>
        <v>-15489193</v>
      </c>
      <c r="K36" s="162">
        <v>-16076019</v>
      </c>
      <c r="L36" s="163"/>
      <c r="M36" s="203">
        <f t="shared" si="3"/>
        <v>-16076019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84803</v>
      </c>
      <c r="I37" s="209">
        <f>I38+I39+I40</f>
        <v>1306</v>
      </c>
      <c r="J37" s="202">
        <f t="shared" si="2"/>
        <v>86109</v>
      </c>
      <c r="K37" s="208">
        <f>K38+K39+K40</f>
        <v>320590</v>
      </c>
      <c r="L37" s="209">
        <f>L38+L39+L40</f>
        <v>1138</v>
      </c>
      <c r="M37" s="202">
        <f t="shared" si="3"/>
        <v>321728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12655</v>
      </c>
      <c r="I38" s="158">
        <v>92</v>
      </c>
      <c r="J38" s="203">
        <f t="shared" si="2"/>
        <v>12747</v>
      </c>
      <c r="K38" s="157">
        <v>10525</v>
      </c>
      <c r="L38" s="158">
        <v>25</v>
      </c>
      <c r="M38" s="203">
        <f t="shared" si="3"/>
        <v>10550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72148</v>
      </c>
      <c r="I39" s="158">
        <v>1214</v>
      </c>
      <c r="J39" s="203">
        <f t="shared" si="2"/>
        <v>73362</v>
      </c>
      <c r="K39" s="157">
        <v>310065</v>
      </c>
      <c r="L39" s="158">
        <v>1113</v>
      </c>
      <c r="M39" s="203">
        <f t="shared" si="3"/>
        <v>311178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/>
      <c r="I40" s="158"/>
      <c r="J40" s="203">
        <f t="shared" si="2"/>
        <v>0</v>
      </c>
      <c r="K40" s="157"/>
      <c r="L40" s="158"/>
      <c r="M40" s="203">
        <f t="shared" si="3"/>
        <v>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13175892</v>
      </c>
      <c r="I44" s="155">
        <v>10888262</v>
      </c>
      <c r="J44" s="202">
        <f t="shared" si="2"/>
        <v>24064154</v>
      </c>
      <c r="K44" s="154">
        <v>12515523</v>
      </c>
      <c r="L44" s="155">
        <v>7553237</v>
      </c>
      <c r="M44" s="202">
        <f t="shared" si="3"/>
        <v>20068760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7152911</v>
      </c>
      <c r="I45" s="155">
        <v>136515</v>
      </c>
      <c r="J45" s="202">
        <f t="shared" si="2"/>
        <v>7289426</v>
      </c>
      <c r="K45" s="154">
        <v>2856520</v>
      </c>
      <c r="L45" s="155">
        <v>35673</v>
      </c>
      <c r="M45" s="202">
        <f t="shared" si="3"/>
        <v>2892193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821000</v>
      </c>
      <c r="I49" s="209">
        <f>I50+I51</f>
        <v>0</v>
      </c>
      <c r="J49" s="202">
        <f t="shared" si="2"/>
        <v>821000</v>
      </c>
      <c r="K49" s="208">
        <f>K50+K51</f>
        <v>821000</v>
      </c>
      <c r="L49" s="209">
        <f>L50+L51</f>
        <v>0</v>
      </c>
      <c r="M49" s="202">
        <f t="shared" si="3"/>
        <v>821000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821000</v>
      </c>
      <c r="I50" s="158"/>
      <c r="J50" s="203">
        <f t="shared" si="2"/>
        <v>821000</v>
      </c>
      <c r="K50" s="157">
        <v>821000</v>
      </c>
      <c r="L50" s="158"/>
      <c r="M50" s="203">
        <f t="shared" si="3"/>
        <v>821000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5104920</v>
      </c>
      <c r="L52" s="209">
        <f>L53+L54</f>
        <v>0</v>
      </c>
      <c r="M52" s="202">
        <f t="shared" si="3"/>
        <v>5104920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>
        <v>5104920</v>
      </c>
      <c r="L54" s="158"/>
      <c r="M54" s="203">
        <f t="shared" si="3"/>
        <v>5104920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7157327</v>
      </c>
      <c r="I55" s="209">
        <f>I56+I57</f>
        <v>0</v>
      </c>
      <c r="J55" s="202">
        <f t="shared" si="2"/>
        <v>7157327</v>
      </c>
      <c r="K55" s="208">
        <f>K56+K57</f>
        <v>7685941</v>
      </c>
      <c r="L55" s="209">
        <f>L56+L57</f>
        <v>0</v>
      </c>
      <c r="M55" s="202">
        <f t="shared" si="3"/>
        <v>7685941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15151203</v>
      </c>
      <c r="I56" s="158"/>
      <c r="J56" s="203">
        <f t="shared" si="2"/>
        <v>15151203</v>
      </c>
      <c r="K56" s="157">
        <v>14654035</v>
      </c>
      <c r="L56" s="158"/>
      <c r="M56" s="203">
        <f t="shared" si="3"/>
        <v>14654035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-7993876</v>
      </c>
      <c r="I57" s="158"/>
      <c r="J57" s="203">
        <f t="shared" si="2"/>
        <v>-7993876</v>
      </c>
      <c r="K57" s="157">
        <v>-6968094</v>
      </c>
      <c r="L57" s="158"/>
      <c r="M57" s="203">
        <f t="shared" si="3"/>
        <v>-6968094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954974</v>
      </c>
      <c r="I58" s="155">
        <v>404980</v>
      </c>
      <c r="J58" s="202">
        <f t="shared" si="2"/>
        <v>1359954</v>
      </c>
      <c r="K58" s="154">
        <v>872968</v>
      </c>
      <c r="L58" s="155">
        <v>174603</v>
      </c>
      <c r="M58" s="202">
        <f t="shared" si="3"/>
        <v>1047571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188690275</v>
      </c>
      <c r="I60" s="215">
        <f>I58+I55+I52+I49+I46+I45+I44+I41+I37+I27+I24+I19+I13+I9</f>
        <v>150011505</v>
      </c>
      <c r="J60" s="207">
        <f>H60+I60</f>
        <v>338701780</v>
      </c>
      <c r="K60" s="214">
        <f>K58+K55+K52+K49+K46+K45+K44+K41+K37+K27+K24+K19+K13+K9</f>
        <v>191393273</v>
      </c>
      <c r="L60" s="215">
        <f>L58+L55+L52+L49+L46+L45+L44+L41+L37+L27+L24+L19+L13+L9</f>
        <v>104329749</v>
      </c>
      <c r="M60" s="207">
        <f>K60+L60</f>
        <v>295723022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B48" sqref="B48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UNIVERSAL BANK LTD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(31/12/2014)</v>
      </c>
      <c r="J7" s="133"/>
      <c r="K7" s="110"/>
      <c r="L7" s="218" t="str">
        <f>Aktifler!L7</f>
        <v>(31/12/2013)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162987339</v>
      </c>
      <c r="I9" s="94">
        <f>I10+I11+I12+I13+I14+I15</f>
        <v>135145009</v>
      </c>
      <c r="J9" s="82">
        <f aca="true" t="shared" si="0" ref="J9:J57">H9+I9</f>
        <v>298132348</v>
      </c>
      <c r="K9" s="93">
        <f>K10+K11+K12+K13+K14+K15</f>
        <v>160524764</v>
      </c>
      <c r="L9" s="94">
        <f>L10+L11+L12+L13+L14+L15</f>
        <v>95477768</v>
      </c>
      <c r="M9" s="82">
        <f aca="true" t="shared" si="1" ref="M9:M57">K9+L9</f>
        <v>256002532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138352183</v>
      </c>
      <c r="I10" s="67">
        <v>99595037</v>
      </c>
      <c r="J10" s="83">
        <f t="shared" si="0"/>
        <v>237947220</v>
      </c>
      <c r="K10" s="66">
        <v>132774377</v>
      </c>
      <c r="L10" s="67">
        <v>75891401</v>
      </c>
      <c r="M10" s="83">
        <f t="shared" si="1"/>
        <v>208665778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11663659</v>
      </c>
      <c r="I11" s="67">
        <v>11569316</v>
      </c>
      <c r="J11" s="83">
        <f t="shared" si="0"/>
        <v>23232975</v>
      </c>
      <c r="K11" s="66">
        <v>14524039</v>
      </c>
      <c r="L11" s="67">
        <v>2073857</v>
      </c>
      <c r="M11" s="83">
        <f t="shared" si="1"/>
        <v>16597896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12553335</v>
      </c>
      <c r="I12" s="67">
        <v>22359282</v>
      </c>
      <c r="J12" s="83">
        <f t="shared" si="0"/>
        <v>34912617</v>
      </c>
      <c r="K12" s="66">
        <v>10873100</v>
      </c>
      <c r="L12" s="67">
        <v>17297994</v>
      </c>
      <c r="M12" s="83">
        <f t="shared" si="1"/>
        <v>28171094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417546</v>
      </c>
      <c r="I13" s="67">
        <v>149991</v>
      </c>
      <c r="J13" s="83">
        <f t="shared" si="0"/>
        <v>567537</v>
      </c>
      <c r="K13" s="66">
        <v>201873</v>
      </c>
      <c r="L13" s="67">
        <v>208066</v>
      </c>
      <c r="M13" s="83">
        <f t="shared" si="1"/>
        <v>409939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616</v>
      </c>
      <c r="I14" s="67">
        <v>1471383</v>
      </c>
      <c r="J14" s="83">
        <f t="shared" si="0"/>
        <v>1471999</v>
      </c>
      <c r="K14" s="66">
        <v>2151375</v>
      </c>
      <c r="L14" s="67">
        <v>6450</v>
      </c>
      <c r="M14" s="83">
        <f t="shared" si="1"/>
        <v>2157825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>
        <v>1412760</v>
      </c>
      <c r="M16" s="84">
        <f t="shared" si="1"/>
        <v>1412760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2018834</v>
      </c>
      <c r="I28" s="94">
        <f>I29+I30+I31</f>
        <v>619658</v>
      </c>
      <c r="J28" s="82">
        <f t="shared" si="0"/>
        <v>2638492</v>
      </c>
      <c r="K28" s="93">
        <f>K29+K30+K31</f>
        <v>1704716</v>
      </c>
      <c r="L28" s="94">
        <f>L29+L30+L31</f>
        <v>416496</v>
      </c>
      <c r="M28" s="82">
        <f t="shared" si="1"/>
        <v>2121212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1667862</v>
      </c>
      <c r="I29" s="67">
        <v>420708</v>
      </c>
      <c r="J29" s="83">
        <f t="shared" si="0"/>
        <v>2088570</v>
      </c>
      <c r="K29" s="66">
        <v>1374407</v>
      </c>
      <c r="L29" s="67">
        <v>222776</v>
      </c>
      <c r="M29" s="83">
        <f t="shared" si="1"/>
        <v>1597183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350972</v>
      </c>
      <c r="I31" s="67">
        <v>198950</v>
      </c>
      <c r="J31" s="83">
        <f t="shared" si="0"/>
        <v>549922</v>
      </c>
      <c r="K31" s="66">
        <v>330309</v>
      </c>
      <c r="L31" s="67">
        <v>193720</v>
      </c>
      <c r="M31" s="83">
        <f t="shared" si="1"/>
        <v>524029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617329</v>
      </c>
      <c r="I35" s="64">
        <v>56606</v>
      </c>
      <c r="J35" s="82">
        <f t="shared" si="0"/>
        <v>673935</v>
      </c>
      <c r="K35" s="63">
        <v>635840</v>
      </c>
      <c r="L35" s="64">
        <v>37507</v>
      </c>
      <c r="M35" s="82">
        <f t="shared" si="1"/>
        <v>673347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1830443</v>
      </c>
      <c r="I37" s="64">
        <v>63756</v>
      </c>
      <c r="J37" s="82">
        <f t="shared" si="0"/>
        <v>1894199</v>
      </c>
      <c r="K37" s="63">
        <v>1139859</v>
      </c>
      <c r="L37" s="64">
        <v>5225</v>
      </c>
      <c r="M37" s="82">
        <f t="shared" si="1"/>
        <v>1145084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1937937</v>
      </c>
      <c r="I38" s="94">
        <f>I39+I40+I41+I42</f>
        <v>0</v>
      </c>
      <c r="J38" s="82">
        <f t="shared" si="0"/>
        <v>1937937</v>
      </c>
      <c r="K38" s="93">
        <f>K39+K40+K41+K42</f>
        <v>1536624</v>
      </c>
      <c r="L38" s="94">
        <f>L39+L40+L41+L42</f>
        <v>0</v>
      </c>
      <c r="M38" s="82">
        <f t="shared" si="1"/>
        <v>1536624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1812740</v>
      </c>
      <c r="I40" s="67"/>
      <c r="J40" s="83">
        <f t="shared" si="0"/>
        <v>1812740</v>
      </c>
      <c r="K40" s="66">
        <v>1347371</v>
      </c>
      <c r="L40" s="67"/>
      <c r="M40" s="83">
        <f t="shared" si="1"/>
        <v>1347371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110878</v>
      </c>
      <c r="I41" s="67"/>
      <c r="J41" s="83">
        <f t="shared" si="0"/>
        <v>110878</v>
      </c>
      <c r="K41" s="66">
        <v>174934</v>
      </c>
      <c r="L41" s="67"/>
      <c r="M41" s="83">
        <f t="shared" si="1"/>
        <v>174934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14319</v>
      </c>
      <c r="I42" s="67"/>
      <c r="J42" s="83">
        <f t="shared" si="0"/>
        <v>14319</v>
      </c>
      <c r="K42" s="66">
        <v>14319</v>
      </c>
      <c r="L42" s="67"/>
      <c r="M42" s="83">
        <f t="shared" si="1"/>
        <v>14319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1280926</v>
      </c>
      <c r="I43" s="64">
        <v>410580</v>
      </c>
      <c r="J43" s="82">
        <f t="shared" si="0"/>
        <v>1691506</v>
      </c>
      <c r="K43" s="63">
        <v>1515758</v>
      </c>
      <c r="L43" s="64">
        <v>397791</v>
      </c>
      <c r="M43" s="82">
        <f t="shared" si="1"/>
        <v>1913549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18966924</v>
      </c>
      <c r="I44" s="94">
        <f>I45+I48+I52+I53+I54+I55</f>
        <v>0</v>
      </c>
      <c r="J44" s="82">
        <f t="shared" si="0"/>
        <v>18966924</v>
      </c>
      <c r="K44" s="93">
        <f>K45+K48+K52+K53+K54+K55</f>
        <v>18031063</v>
      </c>
      <c r="L44" s="94">
        <f>L45+L48+L52+L53+L54+L55</f>
        <v>0</v>
      </c>
      <c r="M44" s="82">
        <f t="shared" si="1"/>
        <v>18031063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13300000</v>
      </c>
      <c r="I45" s="98">
        <f>I46+I47</f>
        <v>0</v>
      </c>
      <c r="J45" s="83">
        <f t="shared" si="0"/>
        <v>13300000</v>
      </c>
      <c r="K45" s="97">
        <f>K46+K47</f>
        <v>12500000</v>
      </c>
      <c r="L45" s="98">
        <f>L46+L47</f>
        <v>0</v>
      </c>
      <c r="M45" s="83">
        <f t="shared" si="1"/>
        <v>12500000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20000000</v>
      </c>
      <c r="I46" s="73"/>
      <c r="J46" s="83">
        <f t="shared" si="0"/>
        <v>20000000</v>
      </c>
      <c r="K46" s="72">
        <v>12500000</v>
      </c>
      <c r="L46" s="73"/>
      <c r="M46" s="83">
        <f t="shared" si="1"/>
        <v>12500000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-6700000</v>
      </c>
      <c r="I47" s="71"/>
      <c r="J47" s="83">
        <f t="shared" si="0"/>
        <v>-6700000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2251567</v>
      </c>
      <c r="I48" s="98">
        <f>I49+I50+I51</f>
        <v>0</v>
      </c>
      <c r="J48" s="83">
        <f t="shared" si="0"/>
        <v>2251567</v>
      </c>
      <c r="K48" s="97">
        <f>K49+K50+K51</f>
        <v>2115706</v>
      </c>
      <c r="L48" s="98">
        <f>L49+L50+L51</f>
        <v>0</v>
      </c>
      <c r="M48" s="83">
        <f t="shared" si="1"/>
        <v>2115706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2251567</v>
      </c>
      <c r="I49" s="75"/>
      <c r="J49" s="83">
        <f t="shared" si="0"/>
        <v>2251567</v>
      </c>
      <c r="K49" s="74">
        <v>2115706</v>
      </c>
      <c r="L49" s="75"/>
      <c r="M49" s="83">
        <f t="shared" si="1"/>
        <v>2115706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3415357</v>
      </c>
      <c r="I52" s="67"/>
      <c r="J52" s="83">
        <f t="shared" si="0"/>
        <v>3415357</v>
      </c>
      <c r="K52" s="66">
        <v>3415357</v>
      </c>
      <c r="L52" s="67"/>
      <c r="M52" s="83">
        <f t="shared" si="1"/>
        <v>3415357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12766439</v>
      </c>
      <c r="I58" s="94">
        <f>I59+I60</f>
        <v>0</v>
      </c>
      <c r="J58" s="82">
        <f>H58+I58</f>
        <v>12766439</v>
      </c>
      <c r="K58" s="93">
        <f>K59+K60</f>
        <v>12886851</v>
      </c>
      <c r="L58" s="94">
        <f>L59+L60</f>
        <v>0</v>
      </c>
      <c r="M58" s="82">
        <f>K58+L58</f>
        <v>12886851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15449</v>
      </c>
      <c r="I59" s="67"/>
      <c r="J59" s="83">
        <f>H59+I59</f>
        <v>15449</v>
      </c>
      <c r="K59" s="66">
        <v>1358615</v>
      </c>
      <c r="L59" s="67"/>
      <c r="M59" s="83">
        <f>K59+L59</f>
        <v>1358615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12750990</v>
      </c>
      <c r="I60" s="67"/>
      <c r="J60" s="83">
        <f>H60+I60</f>
        <v>12750990</v>
      </c>
      <c r="K60" s="66">
        <v>11528236</v>
      </c>
      <c r="L60" s="67"/>
      <c r="M60" s="83">
        <f>K60+L60</f>
        <v>11528236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202406171</v>
      </c>
      <c r="I62" s="100">
        <f>I58+I44+I43+I38+I37+I36+I35+I32+I28+I24+I23+I17+I16+I9</f>
        <v>136295609</v>
      </c>
      <c r="J62" s="89">
        <f>H62+I62</f>
        <v>338701780</v>
      </c>
      <c r="K62" s="99">
        <f>K58+K44+K43+K38+K37+K36+K35+K32+K28+K24+K17+K16+K9+K23</f>
        <v>197975475</v>
      </c>
      <c r="L62" s="100">
        <f>L58+L44+L43+L38+L37+L36+L35+L32+L28+L24+L23+L17+L16+L9</f>
        <v>97747547</v>
      </c>
      <c r="M62" s="89">
        <f>K62+L62</f>
        <v>295723022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2483091</v>
      </c>
      <c r="I66" s="80">
        <v>10554787</v>
      </c>
      <c r="J66" s="90">
        <f>H66+I66</f>
        <v>13037878</v>
      </c>
      <c r="K66" s="79">
        <v>2214985</v>
      </c>
      <c r="L66" s="80">
        <v>14444688</v>
      </c>
      <c r="M66" s="90">
        <f>K66+L66</f>
        <v>16659673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27621750</v>
      </c>
      <c r="I67" s="80"/>
      <c r="J67" s="90">
        <f>H67+I67</f>
        <v>27621750</v>
      </c>
      <c r="K67" s="79">
        <v>25196210</v>
      </c>
      <c r="L67" s="80"/>
      <c r="M67" s="90">
        <f>K67+L67</f>
        <v>25196210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61516713</v>
      </c>
      <c r="I69" s="81">
        <v>159892206</v>
      </c>
      <c r="J69" s="91">
        <f>H69+I69</f>
        <v>221408919</v>
      </c>
      <c r="K69" s="79">
        <v>46198883</v>
      </c>
      <c r="L69" s="81">
        <v>103149189</v>
      </c>
      <c r="M69" s="91">
        <f>K69+L69</f>
        <v>149348072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91621554</v>
      </c>
      <c r="I70" s="100">
        <f>I66+I67+I68+I69</f>
        <v>170446993</v>
      </c>
      <c r="J70" s="92">
        <f>H70+I70</f>
        <v>262068547</v>
      </c>
      <c r="K70" s="99">
        <f>K66+K67+K68+K69</f>
        <v>73610078</v>
      </c>
      <c r="L70" s="100">
        <f>L66+L67+L68+L69</f>
        <v>117593877</v>
      </c>
      <c r="M70" s="89">
        <f>K70+L70</f>
        <v>191203955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C49" sqref="C49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UNIVERSAL BANK LTD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(31/12/2014)</v>
      </c>
      <c r="I8" s="218" t="str">
        <f>Aktifler!L7</f>
        <v>(31/12/2013)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29335062</v>
      </c>
      <c r="I10" s="56">
        <f>I11+I19+I20+I25+I28</f>
        <v>29316453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26870848</v>
      </c>
      <c r="I11" s="57">
        <f>I12+I15+I18</f>
        <v>25609288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18779752</v>
      </c>
      <c r="I12" s="58">
        <f>I13+I14</f>
        <v>18064667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9955774</v>
      </c>
      <c r="I13" s="18">
        <v>11568726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8823978</v>
      </c>
      <c r="I14" s="18">
        <v>6495941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7299223</v>
      </c>
      <c r="I15" s="58">
        <f>I16+I17</f>
        <v>5451914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3393296</v>
      </c>
      <c r="I16" s="18">
        <v>3066121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3905927</v>
      </c>
      <c r="I17" s="18">
        <v>2385793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791873</v>
      </c>
      <c r="I18" s="17">
        <v>2092707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484050</v>
      </c>
      <c r="I19" s="16">
        <v>819739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1469116</v>
      </c>
      <c r="I20" s="57">
        <f>I21+I22+I23+I24</f>
        <v>972565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1258784</v>
      </c>
      <c r="I21" s="19">
        <v>745173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193357</v>
      </c>
      <c r="I22" s="19">
        <v>131149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16975</v>
      </c>
      <c r="I23" s="19">
        <v>96243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511037</v>
      </c>
      <c r="I25" s="57">
        <f>I26+I27</f>
        <v>1914861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111276</v>
      </c>
      <c r="I26" s="19">
        <v>80712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399761</v>
      </c>
      <c r="I27" s="19">
        <v>1834149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11</v>
      </c>
      <c r="I28" s="16"/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21154041</v>
      </c>
      <c r="I30" s="56">
        <f>I31+I37+I44+I45+I50+I51</f>
        <v>18432369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15444772</v>
      </c>
      <c r="I31" s="57">
        <f>I32+I33+I34+I35+I36</f>
        <v>14522607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13048185</v>
      </c>
      <c r="I32" s="19">
        <v>12421712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2002507</v>
      </c>
      <c r="I33" s="19">
        <v>1690768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242667</v>
      </c>
      <c r="I34" s="19">
        <v>220391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26875</v>
      </c>
      <c r="I35" s="19">
        <v>8621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124538</v>
      </c>
      <c r="I36" s="19">
        <v>181115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5675325</v>
      </c>
      <c r="I37" s="57">
        <f>I38+I39+I40+I41+I42+I43</f>
        <v>3804614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4632147</v>
      </c>
      <c r="I38" s="19">
        <v>2767108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>
        <v>1088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1005285</v>
      </c>
      <c r="I40" s="19">
        <v>1031529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8317</v>
      </c>
      <c r="I41" s="19">
        <v>4859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29576</v>
      </c>
      <c r="I42" s="19">
        <v>30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23090</v>
      </c>
      <c r="I44" s="16">
        <v>100284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4864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>
        <v>4864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10854</v>
      </c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8181021</v>
      </c>
      <c r="I53" s="60">
        <f>I10-I30</f>
        <v>10884084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13233919</v>
      </c>
      <c r="I55" s="56">
        <f>I56+I60+I61+I62+I63+I64</f>
        <v>9541067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7698400</v>
      </c>
      <c r="I56" s="57">
        <f>I57+I58+I59</f>
        <v>4847396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1814068</v>
      </c>
      <c r="I57" s="19">
        <v>991050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254135</v>
      </c>
      <c r="I58" s="19">
        <v>228492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5630197</v>
      </c>
      <c r="I59" s="19">
        <v>3627854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2482410</v>
      </c>
      <c r="I61" s="16">
        <v>2532784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3053109</v>
      </c>
      <c r="I64" s="16">
        <v>2160887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21288613</v>
      </c>
      <c r="I66" s="56">
        <f>I67+I71+I72+I73+I74+I75+I76+I77+I78+I79+I80+I81</f>
        <v>18678451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3482139</v>
      </c>
      <c r="I67" s="57">
        <f>I68+I69+I70</f>
        <v>1130170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3482139</v>
      </c>
      <c r="I70" s="19">
        <v>1130170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82605</v>
      </c>
      <c r="I71" s="16">
        <v>96050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2058345</v>
      </c>
      <c r="I72" s="16">
        <v>494287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6867680</v>
      </c>
      <c r="I73" s="16">
        <v>6782185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1621899</v>
      </c>
      <c r="I75" s="16">
        <v>1231258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1025782</v>
      </c>
      <c r="I76" s="16">
        <v>1007377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64480</v>
      </c>
      <c r="I77" s="16">
        <v>272445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368344</v>
      </c>
      <c r="I79" s="16">
        <v>1623749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553714</v>
      </c>
      <c r="I80" s="16">
        <v>381886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5163625</v>
      </c>
      <c r="I81" s="16">
        <v>5659044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-8054694</v>
      </c>
      <c r="I83" s="59">
        <f>I55-I66</f>
        <v>-9137384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126327</v>
      </c>
      <c r="I85" s="22">
        <f>I53+I83</f>
        <v>1746700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110878</v>
      </c>
      <c r="I87" s="15">
        <v>388085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15449</v>
      </c>
      <c r="I89" s="59">
        <f>I85-I87</f>
        <v>1358615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2015-05-12T13:45:36Z</cp:lastPrinted>
  <dcterms:created xsi:type="dcterms:W3CDTF">1998-01-12T17:06:50Z</dcterms:created>
  <dcterms:modified xsi:type="dcterms:W3CDTF">2015-06-15T06:57:48Z</dcterms:modified>
  <cp:category/>
  <cp:version/>
  <cp:contentType/>
  <cp:contentStatus/>
</cp:coreProperties>
</file>