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1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<sst xmlns="http://schemas.openxmlformats.org/spreadsheetml/2006/main" count="373" uniqueCount="230">
  <si>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</si>
  <si>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</si>
  <si>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</si>
  <si>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</si>
  <si>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</si>
  <si>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</si>
  <si>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</si>
  <si>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</si>
  <si>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</si>
  <si>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</si>
  <si>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</si>
  <si>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</si>
  <si>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</si>
  <si>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</si>
  <si>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</si>
  <si>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</si>
  <si>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</si>
  <si>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</si>
  <si>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</si>
  <si>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</si>
  <si>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</si>
  <si>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</si>
  <si>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</si>
  <si>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</si>
  <si>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</si>
  <si>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</si>
  <si>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</si>
  <si>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</si>
  <si>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</si>
  <si>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</si>
  <si>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</si>
  <si>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</si>
  <si>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</si>
  <si>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</si>
  <si>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</si>
  <si>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</si>
  <si>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</si>
  <si>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</si>
  <si>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</si>
  <si>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</si>
  <si>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</si>
  <si>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</si>
  <si>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</si>
  <si>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</si>
  <si>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</si>
  <si>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</si>
  <si>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</si>
  <si>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</si>
  <si>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</si>
  <si>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</si>
  <si>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</si>
  <si>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</si>
  <si>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</si>
  <si>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</si>
  <si>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</si>
  <si>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</si>
  <si>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</si>
  <si>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</si>
  <si>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</si>
  <si>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</si>
  <si>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</si>
  <si>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</si>
  <si>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</si>
  <si>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</si>
  <si>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</si>
  <si>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</si>
  <si>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</si>
  <si>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</si>
  <si>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</si>
  <si>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</si>
  <si>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</si>
  <si>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</si>
  <si>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</si>
  <si>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</si>
  <si>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</si>
  <si>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</si>
  <si>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</si>
  <si>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</si>
  <si>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</si>
  <si>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</si>
  <si>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</si>
  <si>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</si>
  <si>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</si>
  <si>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</si>
  <si>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</si>
  <si>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</si>
  <si>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</si>
  <si>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</si>
  <si>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</si>
  <si>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</si>
  <si>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</si>
  <si>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</si>
  <si>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</si>
  <si>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</si>
  <si>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</si>
  <si>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</si>
  <si>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</si>
  <si>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</si>
  <si>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</si>
  <si>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</si>
  <si>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</si>
  <si>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</si>
  <si>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</si>
  <si>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</si>
  <si>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</si>
  <si>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</si>
  <si>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</si>
  <si>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</si>
  <si>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</si>
  <si>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</si>
  <si>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</si>
  <si>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</si>
  <si>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</si>
  <si>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</si>
  <si>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</si>
  <si>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</si>
  <si>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</si>
  <si>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</si>
  <si>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</si>
  <si>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</si>
  <si>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</si>
  <si>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</si>
  <si>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</si>
  <si>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</si>
  <si>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</si>
  <si>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</si>
  <si>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</si>
  <si>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</si>
  <si>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</si>
  <si>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</si>
  <si>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</si>
  <si>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</si>
  <si>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</si>
  <si>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</si>
  <si>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</si>
  <si>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</si>
  <si>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</si>
  <si>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</si>
  <si>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</si>
  <si>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</si>
  <si>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</si>
  <si>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</si>
  <si>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</si>
  <si>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</si>
  <si>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</si>
  <si>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</si>
  <si>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</si>
  <si>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</si>
  <si>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</si>
  <si>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</si>
  <si>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</si>
  <si>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</si>
  <si>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</si>
  <si>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</si>
  <si>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</si>
  <si>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</si>
  <si>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</si>
  <si>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</si>
  <si>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</si>
  <si>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</si>
  <si>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</si>
  <si>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</si>
  <si>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</si>
  <si>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</si>
  <si>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</si>
  <si>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</si>
  <si>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</si>
  <si>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</si>
  <si>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</si>
  <si>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</si>
  <si>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</si>
  <si>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</si>
  <si>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</si>
  <si>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</si>
  <si>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</si>
  <si>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</si>
  <si>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</si>
  <si>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</si>
  <si>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</si>
  <si>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</si>
  <si>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</si>
  <si>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</si>
  <si>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</si>
  <si>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</si>
  <si>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</si>
  <si>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</si>
  <si>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</si>
  <si>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</si>
  <si>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</si>
  <si>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</si>
  <si>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</si>
  <si>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</si>
  <si>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</si>
  <si>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</si>
  <si>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</si>
  <si>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</si>
  <si>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</si>
  <si>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</si>
  <si>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</si>
  <si>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</si>
  <si>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</si>
  <si>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</si>
  <si>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</si>
  <si>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</si>
  <si>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</si>
  <si>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</si>
  <si>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</si>
  <si>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</si>
  <si>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</si>
  <si>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</si>
  <si>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</si>
  <si>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</si>
  <si>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</si>
  <si>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</si>
  <si>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</si>
  <si>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</si>
  <si>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</si>
  <si>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</si>
  <si>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</si>
  <si>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</si>
  <si>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</si>
  <si>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</si>
  <si>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</si>
  <si>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</si>
  <si>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</si>
  <si>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</si>
  <si>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</si>
  <si>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</si>
  <si>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</si>
  <si>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T. GARANTİ BANKASI A.Ş KIBRIS ŞUBELERİ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</si>
</sst>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Tur"/>
      <family val="1"/>
    </font>
    <font>
      <b/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2"/>
      </left>
      <right style="medium">
        <color indexed="48"/>
      </right>
      <top/>
      <bottom style="dotted">
        <color indexed="12"/>
      </bottom>
    </border>
    <border>
      <left style="double">
        <color indexed="12"/>
      </left>
      <right/>
      <top/>
      <bottom style="dotted">
        <color indexed="12"/>
      </bottom>
    </border>
    <border>
      <left style="medium">
        <color indexed="12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48"/>
      </right>
      <top/>
      <bottom style="dotted">
        <color indexed="12"/>
      </bottom>
    </border>
    <border>
      <left style="double">
        <color indexed="12"/>
      </left>
      <right/>
      <top style="dotted">
        <color indexed="39"/>
      </top>
      <bottom style="dotted">
        <color indexed="39"/>
      </bottom>
    </border>
    <border>
      <left style="medium">
        <color indexed="12"/>
      </left>
      <right style="medium">
        <color indexed="48"/>
      </right>
      <top style="dotted">
        <color indexed="39"/>
      </top>
      <bottom style="dotted">
        <color indexed="39"/>
      </bottom>
    </border>
    <border>
      <left style="medium">
        <color indexed="48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48"/>
      </right>
      <top style="medium">
        <color indexed="10"/>
      </top>
      <bottom style="dotted">
        <color indexed="12"/>
      </bottom>
    </border>
    <border>
      <left style="double">
        <color indexed="12"/>
      </left>
      <right/>
      <top/>
      <bottom/>
    </border>
    <border>
      <left style="double">
        <color indexed="12"/>
      </left>
      <right style="medium">
        <color indexed="48"/>
      </right>
      <top style="dotted">
        <color indexed="12"/>
      </top>
      <bottom style="dotted">
        <color indexed="12"/>
      </bottom>
    </border>
    <border>
      <left style="double">
        <color indexed="12"/>
      </left>
      <right/>
      <top/>
      <bottom style="medium">
        <color indexed="10"/>
      </bottom>
    </border>
    <border>
      <left style="double">
        <color indexed="12"/>
      </left>
      <right style="medium">
        <color indexed="12"/>
      </right>
      <top style="medium">
        <color indexed="10"/>
      </top>
      <bottom style="dotted">
        <color indexed="12"/>
      </bottom>
    </border>
    <border>
      <left/>
      <right style="medium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/>
      <right/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medium">
        <color indexed="10"/>
      </bottom>
    </border>
    <border>
      <left/>
      <right style="double">
        <color indexed="10"/>
      </right>
      <top style="dotted">
        <color indexed="12"/>
      </top>
      <bottom style="dotted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10" fillId="33" borderId="44" xfId="0" applyNumberFormat="1" applyFont="1" applyFill="1" applyBorder="1" applyAlignment="1" applyProtection="1">
      <alignment/>
      <protection/>
    </xf>
    <xf numFmtId="193" fontId="9" fillId="33" borderId="45" xfId="0" applyNumberFormat="1" applyFont="1" applyFill="1" applyBorder="1" applyAlignment="1" applyProtection="1">
      <alignment/>
      <protection/>
    </xf>
    <xf numFmtId="193" fontId="10" fillId="33" borderId="46" xfId="0" applyNumberFormat="1" applyFont="1" applyFill="1" applyBorder="1" applyAlignment="1" applyProtection="1">
      <alignment/>
      <protection/>
    </xf>
    <xf numFmtId="193" fontId="10" fillId="33" borderId="47" xfId="0" applyNumberFormat="1" applyFont="1" applyFill="1" applyBorder="1" applyAlignment="1" applyProtection="1">
      <alignment/>
      <protection/>
    </xf>
    <xf numFmtId="193" fontId="9" fillId="33" borderId="48" xfId="0" applyNumberFormat="1" applyFont="1" applyFill="1" applyBorder="1" applyAlignment="1" applyProtection="1">
      <alignment/>
      <protection/>
    </xf>
    <xf numFmtId="193" fontId="9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10" fillId="33" borderId="51" xfId="0" applyNumberFormat="1" applyFont="1" applyFill="1" applyBorder="1" applyAlignment="1" applyProtection="1">
      <alignment/>
      <protection/>
    </xf>
    <xf numFmtId="193" fontId="9" fillId="33" borderId="44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58" xfId="0" applyNumberFormat="1" applyFont="1" applyFill="1" applyBorder="1" applyAlignment="1" applyProtection="1">
      <alignment/>
      <protection/>
    </xf>
    <xf numFmtId="193" fontId="9" fillId="33" borderId="59" xfId="0" applyNumberFormat="1" applyFont="1" applyFill="1" applyBorder="1" applyAlignment="1" applyProtection="1">
      <alignment horizontal="left"/>
      <protection/>
    </xf>
    <xf numFmtId="193" fontId="9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10" fillId="33" borderId="62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 horizontal="left"/>
      <protection/>
    </xf>
    <xf numFmtId="193" fontId="10" fillId="33" borderId="63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4" xfId="0" applyNumberFormat="1" applyFont="1" applyFill="1" applyBorder="1" applyAlignment="1" applyProtection="1">
      <alignment horizontal="center"/>
      <protection/>
    </xf>
    <xf numFmtId="193" fontId="9" fillId="33" borderId="59" xfId="0" applyNumberFormat="1" applyFont="1" applyFill="1" applyBorder="1" applyAlignment="1" applyProtection="1">
      <alignment horizontal="center"/>
      <protection/>
    </xf>
    <xf numFmtId="193" fontId="9" fillId="33" borderId="65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6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7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59" xfId="0" applyNumberFormat="1" applyFont="1" applyFill="1" applyBorder="1" applyAlignment="1" applyProtection="1">
      <alignment horizontal="center"/>
      <protection locked="0"/>
    </xf>
    <xf numFmtId="3" fontId="5" fillId="33" borderId="68" xfId="0" applyNumberFormat="1" applyFont="1" applyFill="1" applyBorder="1" applyAlignment="1" applyProtection="1">
      <alignment horizontal="center"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69" xfId="0" applyNumberFormat="1" applyFont="1" applyFill="1" applyBorder="1" applyAlignment="1" applyProtection="1">
      <alignment/>
      <protection locked="0"/>
    </xf>
    <xf numFmtId="3" fontId="5" fillId="33" borderId="70" xfId="0" applyNumberFormat="1" applyFont="1" applyFill="1" applyBorder="1" applyAlignment="1" applyProtection="1">
      <alignment/>
      <protection locked="0"/>
    </xf>
    <xf numFmtId="3" fontId="5" fillId="33" borderId="71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6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4" xfId="0" applyNumberFormat="1" applyFont="1" applyFill="1" applyBorder="1" applyAlignment="1" applyProtection="1">
      <alignment/>
      <protection/>
    </xf>
    <xf numFmtId="3" fontId="4" fillId="33" borderId="75" xfId="0" applyNumberFormat="1" applyFont="1" applyFill="1" applyBorder="1" applyAlignment="1" applyProtection="1" quotePrefix="1">
      <alignment horizontal="left"/>
      <protection/>
    </xf>
    <xf numFmtId="3" fontId="4" fillId="33" borderId="75" xfId="0" applyNumberFormat="1" applyFont="1" applyFill="1" applyBorder="1" applyAlignment="1" applyProtection="1">
      <alignment/>
      <protection/>
    </xf>
    <xf numFmtId="3" fontId="5" fillId="33" borderId="67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6" xfId="0" applyNumberFormat="1" applyFont="1" applyFill="1" applyBorder="1" applyAlignment="1" applyProtection="1">
      <alignment horizontal="center"/>
      <protection/>
    </xf>
    <xf numFmtId="3" fontId="4" fillId="33" borderId="77" xfId="0" applyNumberFormat="1" applyFont="1" applyFill="1" applyBorder="1" applyAlignment="1" applyProtection="1">
      <alignment horizontal="center"/>
      <protection/>
    </xf>
    <xf numFmtId="3" fontId="5" fillId="33" borderId="78" xfId="0" applyNumberFormat="1" applyFont="1" applyFill="1" applyBorder="1" applyAlignment="1" applyProtection="1">
      <alignment horizontal="center"/>
      <protection/>
    </xf>
    <xf numFmtId="3" fontId="4" fillId="33" borderId="79" xfId="0" applyNumberFormat="1" applyFont="1" applyFill="1" applyBorder="1" applyAlignment="1" applyProtection="1">
      <alignment/>
      <protection/>
    </xf>
    <xf numFmtId="3" fontId="5" fillId="33" borderId="80" xfId="0" applyNumberFormat="1" applyFont="1" applyFill="1" applyBorder="1" applyAlignment="1" applyProtection="1">
      <alignment/>
      <protection/>
    </xf>
    <xf numFmtId="3" fontId="5" fillId="33" borderId="81" xfId="0" applyNumberFormat="1" applyFont="1" applyFill="1" applyBorder="1" applyAlignment="1" applyProtection="1">
      <alignment/>
      <protection/>
    </xf>
    <xf numFmtId="3" fontId="5" fillId="33" borderId="81" xfId="0" applyNumberFormat="1" applyFont="1" applyFill="1" applyBorder="1" applyAlignment="1" applyProtection="1">
      <alignment/>
      <protection/>
    </xf>
    <xf numFmtId="3" fontId="5" fillId="33" borderId="82" xfId="0" applyNumberFormat="1" applyFont="1" applyFill="1" applyBorder="1" applyAlignment="1" applyProtection="1">
      <alignment/>
      <protection/>
    </xf>
    <xf numFmtId="3" fontId="4" fillId="33" borderId="83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84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5" fillId="33" borderId="70" xfId="0" applyNumberFormat="1" applyFont="1" applyFill="1" applyBorder="1" applyAlignment="1" applyProtection="1">
      <alignment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6" xfId="0" applyNumberFormat="1" applyFont="1" applyFill="1" applyBorder="1" applyAlignment="1" applyProtection="1">
      <alignment horizontal="center"/>
      <protection/>
    </xf>
    <xf numFmtId="49" fontId="5" fillId="33" borderId="87" xfId="0" applyNumberFormat="1" applyFont="1" applyFill="1" applyBorder="1" applyAlignment="1" applyProtection="1">
      <alignment horizontal="center"/>
      <protection/>
    </xf>
    <xf numFmtId="49" fontId="4" fillId="33" borderId="77" xfId="0" applyNumberFormat="1" applyFont="1" applyFill="1" applyBorder="1" applyAlignment="1" applyProtection="1">
      <alignment horizontal="center"/>
      <protection/>
    </xf>
    <xf numFmtId="49" fontId="5" fillId="33" borderId="8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4" fillId="33" borderId="93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4" xfId="0" applyNumberFormat="1" applyFont="1" applyFill="1" applyBorder="1" applyAlignment="1" applyProtection="1">
      <alignment horizontal="center"/>
      <protection/>
    </xf>
    <xf numFmtId="49" fontId="9" fillId="33" borderId="94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39" xfId="0" applyNumberFormat="1" applyFont="1" applyFill="1" applyBorder="1" applyAlignment="1" applyProtection="1">
      <alignment horizontal="center"/>
      <protection/>
    </xf>
    <xf numFmtId="49" fontId="9" fillId="33" borderId="41" xfId="0" applyNumberFormat="1" applyFont="1" applyFill="1" applyBorder="1" applyAlignment="1" applyProtection="1">
      <alignment horizontal="center"/>
      <protection/>
    </xf>
    <xf numFmtId="49" fontId="9" fillId="33" borderId="43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5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3" fontId="11" fillId="0" borderId="100" xfId="53" applyNumberFormat="1" applyFont="1" applyFill="1" applyBorder="1" applyAlignment="1" applyProtection="1">
      <alignment/>
      <protection locked="0"/>
    </xf>
    <xf numFmtId="3" fontId="11" fillId="0" borderId="69" xfId="53" applyNumberFormat="1" applyFont="1" applyFill="1" applyBorder="1" applyAlignment="1" applyProtection="1">
      <alignment/>
      <protection locked="0"/>
    </xf>
    <xf numFmtId="3" fontId="11" fillId="0" borderId="101" xfId="53" applyNumberFormat="1" applyFont="1" applyFill="1" applyBorder="1" applyAlignment="1" applyProtection="1">
      <alignment/>
      <protection locked="0"/>
    </xf>
    <xf numFmtId="3" fontId="11" fillId="0" borderId="102" xfId="53" applyNumberFormat="1" applyFont="1" applyFill="1" applyBorder="1" applyAlignment="1" applyProtection="1">
      <alignment/>
      <protection locked="0"/>
    </xf>
    <xf numFmtId="3" fontId="11" fillId="0" borderId="103" xfId="53" applyNumberFormat="1" applyFont="1" applyFill="1" applyBorder="1" applyAlignment="1" applyProtection="1">
      <alignment/>
      <protection locked="0"/>
    </xf>
    <xf numFmtId="3" fontId="11" fillId="0" borderId="104" xfId="53" applyNumberFormat="1" applyFont="1" applyFill="1" applyBorder="1" applyAlignment="1" applyProtection="1">
      <alignment/>
      <protection locked="0"/>
    </xf>
    <xf numFmtId="3" fontId="11" fillId="0" borderId="105" xfId="53" applyNumberFormat="1" applyFont="1" applyFill="1" applyBorder="1" applyAlignment="1" applyProtection="1">
      <alignment/>
      <protection locked="0"/>
    </xf>
    <xf numFmtId="3" fontId="11" fillId="0" borderId="106" xfId="53" applyNumberFormat="1" applyFont="1" applyFill="1" applyBorder="1" applyAlignment="1" applyProtection="1">
      <alignment/>
      <protection locked="0"/>
    </xf>
    <xf numFmtId="3" fontId="11" fillId="0" borderId="107" xfId="53" applyNumberFormat="1" applyFont="1" applyFill="1" applyBorder="1" applyAlignment="1" applyProtection="1">
      <alignment/>
      <protection locked="0"/>
    </xf>
    <xf numFmtId="3" fontId="11" fillId="0" borderId="108" xfId="53" applyNumberFormat="1" applyFont="1" applyFill="1" applyBorder="1" applyAlignment="1" applyProtection="1">
      <alignment/>
      <protection locked="0"/>
    </xf>
    <xf numFmtId="3" fontId="11" fillId="0" borderId="109" xfId="53" applyNumberFormat="1" applyFont="1" applyFill="1" applyBorder="1" applyAlignment="1" applyProtection="1">
      <alignment/>
      <protection locked="0"/>
    </xf>
    <xf numFmtId="3" fontId="11" fillId="0" borderId="33" xfId="53" applyNumberFormat="1" applyFont="1" applyFill="1" applyBorder="1" applyAlignment="1" applyProtection="1">
      <alignment/>
      <protection locked="0"/>
    </xf>
    <xf numFmtId="3" fontId="12" fillId="0" borderId="110" xfId="53" applyNumberFormat="1" applyFont="1" applyFill="1" applyBorder="1" applyAlignment="1" applyProtection="1">
      <alignment/>
      <protection locked="0"/>
    </xf>
    <xf numFmtId="3" fontId="12" fillId="0" borderId="84" xfId="53" applyNumberFormat="1" applyFont="1" applyFill="1" applyBorder="1" applyAlignment="1" applyProtection="1">
      <alignment/>
      <protection locked="0"/>
    </xf>
    <xf numFmtId="3" fontId="11" fillId="0" borderId="111" xfId="53" applyNumberFormat="1" applyFont="1" applyFill="1" applyBorder="1" applyAlignment="1" applyProtection="1">
      <alignment/>
      <protection locked="0"/>
    </xf>
    <xf numFmtId="3" fontId="11" fillId="0" borderId="32" xfId="53" applyNumberFormat="1" applyFont="1" applyFill="1" applyBorder="1" applyAlignment="1" applyProtection="1">
      <alignment/>
      <protection locked="0"/>
    </xf>
    <xf numFmtId="3" fontId="12" fillId="0" borderId="30" xfId="53" applyNumberFormat="1" applyFont="1" applyFill="1" applyBorder="1" applyAlignment="1" applyProtection="1">
      <alignment/>
      <protection locked="0"/>
    </xf>
    <xf numFmtId="3" fontId="12" fillId="0" borderId="112" xfId="53" applyNumberFormat="1" applyFont="1" applyFill="1" applyBorder="1" applyAlignment="1" applyProtection="1">
      <alignment/>
      <protection locked="0"/>
    </xf>
    <xf numFmtId="3" fontId="11" fillId="35" borderId="101" xfId="53" applyNumberFormat="1" applyFont="1" applyFill="1" applyBorder="1" applyAlignment="1" applyProtection="1">
      <alignment/>
      <protection locked="0"/>
    </xf>
    <xf numFmtId="3" fontId="11" fillId="35" borderId="113" xfId="53" applyNumberFormat="1" applyFont="1" applyFill="1" applyBorder="1" applyAlignment="1" applyProtection="1">
      <alignment/>
      <protection locked="0"/>
    </xf>
    <xf numFmtId="3" fontId="11" fillId="35" borderId="114" xfId="53" applyNumberFormat="1" applyFont="1" applyFill="1" applyBorder="1" applyAlignment="1" applyProtection="1">
      <alignment/>
      <protection locked="0"/>
    </xf>
    <xf numFmtId="3" fontId="11" fillId="35" borderId="32" xfId="53" applyNumberFormat="1" applyFont="1" applyFill="1" applyBorder="1" applyAlignment="1" applyProtection="1">
      <alignment/>
      <protection locked="0"/>
    </xf>
    <xf numFmtId="3" fontId="11" fillId="35" borderId="33" xfId="53" applyNumberFormat="1" applyFont="1" applyFill="1" applyBorder="1" applyAlignment="1" applyProtection="1">
      <alignment/>
      <protection locked="0"/>
    </xf>
    <xf numFmtId="3" fontId="11" fillId="35" borderId="115" xfId="53" applyNumberFormat="1" applyFont="1" applyFill="1" applyBorder="1" applyAlignment="1" applyProtection="1">
      <alignment/>
      <protection locked="0"/>
    </xf>
    <xf numFmtId="3" fontId="11" fillId="35" borderId="116" xfId="53" applyNumberFormat="1" applyFont="1" applyFill="1" applyBorder="1" applyAlignment="1" applyProtection="1">
      <alignment/>
      <protection locked="0"/>
    </xf>
    <xf numFmtId="3" fontId="12" fillId="35" borderId="110" xfId="53" applyNumberFormat="1" applyFont="1" applyFill="1" applyBorder="1" applyAlignment="1" applyProtection="1">
      <alignment/>
      <protection locked="0"/>
    </xf>
    <xf numFmtId="3" fontId="12" fillId="35" borderId="117" xfId="53" applyNumberFormat="1" applyFont="1" applyFill="1" applyBorder="1" applyAlignment="1" applyProtection="1">
      <alignment/>
      <protection locked="0"/>
    </xf>
    <xf numFmtId="3" fontId="12" fillId="35" borderId="30" xfId="53" applyNumberFormat="1" applyFont="1" applyFill="1" applyBorder="1" applyAlignment="1" applyProtection="1">
      <alignment/>
      <protection locked="0"/>
    </xf>
    <xf numFmtId="3" fontId="12" fillId="35" borderId="31" xfId="53" applyNumberFormat="1" applyFont="1" applyFill="1" applyBorder="1" applyAlignment="1" applyProtection="1">
      <alignment/>
      <protection locked="0"/>
    </xf>
    <xf numFmtId="3" fontId="12" fillId="35" borderId="118" xfId="53" applyNumberFormat="1" applyFont="1" applyFill="1" applyBorder="1" applyAlignment="1" applyProtection="1">
      <alignment/>
      <protection locked="0"/>
    </xf>
    <xf numFmtId="3" fontId="12" fillId="0" borderId="117" xfId="53" applyNumberFormat="1" applyFont="1" applyFill="1" applyBorder="1" applyAlignment="1" applyProtection="1">
      <alignment/>
      <protection locked="0"/>
    </xf>
    <xf numFmtId="3" fontId="5" fillId="0" borderId="119" xfId="53" applyNumberFormat="1" applyFont="1" applyFill="1" applyBorder="1" applyAlignment="1" applyProtection="1">
      <alignment horizontal="right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7" xfId="0" applyNumberFormat="1" applyFont="1" applyFill="1" applyBorder="1" applyAlignment="1" applyProtection="1">
      <alignment horizontal="left" wrapText="1"/>
      <protection/>
    </xf>
    <xf numFmtId="0" fontId="0" fillId="0" borderId="57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7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6" zoomScaleNormal="76" zoomScalePageLayoutView="0" workbookViewId="0" topLeftCell="A22">
      <selection activeCell="M9" sqref="M9"/>
    </sheetView>
  </sheetViews>
  <sheetFormatPr defaultColWidth="9.140625" defaultRowHeight="12.75"/>
  <cols>
    <col min="1" max="1" width="3.57421875" style="161" customWidth="1"/>
    <col min="2" max="5" width="9.140625" style="141" customWidth="1"/>
    <col min="6" max="6" width="45.140625" style="141" customWidth="1"/>
    <col min="7" max="7" width="13.00390625" style="157" customWidth="1"/>
    <col min="8" max="9" width="22.00390625" style="141" customWidth="1"/>
    <col min="10" max="10" width="22.140625" style="141" customWidth="1"/>
    <col min="11" max="11" width="22.28125" style="141" customWidth="1"/>
    <col min="12" max="12" width="22.00390625" style="141" customWidth="1"/>
    <col min="13" max="13" width="20.7109375" style="141" customWidth="1"/>
    <col min="14" max="14" width="6.8515625" style="161" customWidth="1"/>
    <col min="15" max="15" width="9.140625" style="141" customWidth="1"/>
    <col min="16" max="16" width="13.00390625" style="141" bestFit="1" customWidth="1"/>
    <col min="17" max="16384" width="9.140625" style="141" customWidth="1"/>
  </cols>
  <sheetData>
    <row r="1" spans="1:14" s="161" customFormat="1" ht="16.5" thickBot="1">
      <c r="A1" s="158"/>
      <c r="B1" s="158"/>
      <c r="C1" s="158"/>
      <c r="D1" s="158"/>
      <c r="E1" s="158"/>
      <c r="F1" s="158"/>
      <c r="G1" s="159"/>
      <c r="H1" s="158"/>
      <c r="I1" s="158"/>
      <c r="J1" s="158"/>
      <c r="K1" s="158"/>
      <c r="L1" s="158"/>
      <c r="M1" s="158"/>
      <c r="N1" s="160"/>
    </row>
    <row r="2" spans="1:14" s="161" customFormat="1" ht="16.5" thickTop="1">
      <c r="A2" s="158"/>
      <c r="B2" s="162"/>
      <c r="C2" s="163"/>
      <c r="D2" s="163"/>
      <c r="E2" s="163"/>
      <c r="F2" s="163"/>
      <c r="G2" s="164"/>
      <c r="H2" s="163"/>
      <c r="I2" s="163"/>
      <c r="J2" s="163"/>
      <c r="K2" s="163"/>
      <c r="L2" s="163"/>
      <c r="M2" s="163"/>
      <c r="N2" s="165"/>
    </row>
    <row r="3" spans="1:14" ht="15.75" customHeight="1">
      <c r="A3" s="158"/>
      <c r="B3" s="142"/>
      <c r="C3" s="143"/>
      <c r="E3" s="144"/>
      <c r="F3" s="271" t="s">
        <v>229</v>
      </c>
      <c r="G3" s="271"/>
      <c r="H3" s="271"/>
      <c r="K3" s="145"/>
      <c r="M3" s="145"/>
      <c r="N3" s="167"/>
    </row>
    <row r="4" spans="1:14" s="161" customFormat="1" ht="15.75">
      <c r="A4" s="158"/>
      <c r="B4" s="170"/>
      <c r="C4" s="171"/>
      <c r="E4" s="180"/>
      <c r="F4" s="272" t="s">
        <v>226</v>
      </c>
      <c r="G4" s="272"/>
      <c r="H4" s="272"/>
      <c r="I4" s="171"/>
      <c r="J4" s="171"/>
      <c r="K4" s="171"/>
      <c r="L4" s="171"/>
      <c r="M4" s="171"/>
      <c r="N4" s="167"/>
    </row>
    <row r="5" spans="1:14" s="161" customFormat="1" ht="15.75">
      <c r="A5" s="158"/>
      <c r="B5" s="170"/>
      <c r="C5" s="171"/>
      <c r="D5" s="180"/>
      <c r="E5" s="172"/>
      <c r="F5" s="273" t="s">
        <v>228</v>
      </c>
      <c r="G5" s="273"/>
      <c r="H5" s="273"/>
      <c r="I5" s="171"/>
      <c r="J5" s="171"/>
      <c r="K5" s="171"/>
      <c r="L5" s="171"/>
      <c r="M5" s="171"/>
      <c r="N5" s="167"/>
    </row>
    <row r="6" spans="1:14" s="161" customFormat="1" ht="21.75" customHeight="1">
      <c r="A6" s="158"/>
      <c r="B6" s="170"/>
      <c r="C6" s="171"/>
      <c r="D6" s="171"/>
      <c r="E6" s="171"/>
      <c r="F6" s="171"/>
      <c r="G6" s="190"/>
      <c r="H6" s="274" t="s">
        <v>0</v>
      </c>
      <c r="I6" s="278"/>
      <c r="J6" s="278"/>
      <c r="K6" s="274" t="s">
        <v>1</v>
      </c>
      <c r="L6" s="275"/>
      <c r="M6" s="275"/>
      <c r="N6" s="167"/>
    </row>
    <row r="7" spans="1:14" ht="22.5" customHeight="1" thickBot="1">
      <c r="A7" s="158"/>
      <c r="B7" s="170"/>
      <c r="C7" s="276" t="s">
        <v>2</v>
      </c>
      <c r="D7" s="277"/>
      <c r="E7" s="277"/>
      <c r="F7" s="171"/>
      <c r="G7" s="146"/>
      <c r="H7" s="147"/>
      <c r="I7" s="210">
        <v>43830</v>
      </c>
      <c r="J7" s="147"/>
      <c r="K7" s="147"/>
      <c r="L7" s="210">
        <v>43465</v>
      </c>
      <c r="M7" s="147"/>
      <c r="N7" s="167"/>
    </row>
    <row r="8" spans="1:14" ht="16.5" thickTop="1">
      <c r="A8" s="158"/>
      <c r="B8" s="173"/>
      <c r="C8" s="174"/>
      <c r="D8" s="174"/>
      <c r="E8" s="174"/>
      <c r="F8" s="174"/>
      <c r="G8" s="192" t="s">
        <v>164</v>
      </c>
      <c r="H8" s="148" t="s">
        <v>155</v>
      </c>
      <c r="I8" s="149" t="s">
        <v>156</v>
      </c>
      <c r="J8" s="194" t="s">
        <v>98</v>
      </c>
      <c r="K8" s="148" t="s">
        <v>155</v>
      </c>
      <c r="L8" s="149" t="s">
        <v>156</v>
      </c>
      <c r="M8" s="194" t="s">
        <v>98</v>
      </c>
      <c r="N8" s="167"/>
    </row>
    <row r="9" spans="1:14" s="150" customFormat="1" ht="16.5" thickBot="1">
      <c r="A9" s="166"/>
      <c r="B9" s="175" t="s">
        <v>3</v>
      </c>
      <c r="C9" s="172" t="s">
        <v>4</v>
      </c>
      <c r="D9" s="172"/>
      <c r="E9" s="172"/>
      <c r="F9" s="172"/>
      <c r="G9" s="193"/>
      <c r="H9" s="201">
        <f>H10+H11+H12</f>
        <v>9049420</v>
      </c>
      <c r="I9" s="202">
        <f>I10+I11+I12</f>
        <v>12825817</v>
      </c>
      <c r="J9" s="195">
        <f aca="true" t="shared" si="0" ref="J9:J14">H9+I9</f>
        <v>21875237</v>
      </c>
      <c r="K9" s="201">
        <f>K10+K11+K12</f>
        <v>9253418</v>
      </c>
      <c r="L9" s="202">
        <f>L10+L11+L12</f>
        <v>11124693</v>
      </c>
      <c r="M9" s="195">
        <f aca="true" t="shared" si="1" ref="M9:M14">K9+L9</f>
        <v>20378111</v>
      </c>
      <c r="N9" s="168"/>
    </row>
    <row r="10" spans="1:14" ht="15.75">
      <c r="A10" s="158"/>
      <c r="B10" s="170"/>
      <c r="C10" s="176" t="s">
        <v>5</v>
      </c>
      <c r="D10" s="171" t="s">
        <v>6</v>
      </c>
      <c r="E10" s="171"/>
      <c r="F10" s="171"/>
      <c r="G10" s="213"/>
      <c r="H10" s="239">
        <v>9049420</v>
      </c>
      <c r="I10" s="240"/>
      <c r="J10" s="196">
        <f t="shared" si="0"/>
        <v>9049420</v>
      </c>
      <c r="K10" s="239">
        <v>9253418</v>
      </c>
      <c r="L10" s="240"/>
      <c r="M10" s="196">
        <f t="shared" si="1"/>
        <v>9253418</v>
      </c>
      <c r="N10" s="167"/>
    </row>
    <row r="11" spans="1:14" ht="15.75">
      <c r="A11" s="158"/>
      <c r="B11" s="170"/>
      <c r="C11" s="176" t="s">
        <v>7</v>
      </c>
      <c r="D11" s="171" t="s">
        <v>8</v>
      </c>
      <c r="E11" s="171"/>
      <c r="F11" s="171"/>
      <c r="G11" s="213"/>
      <c r="H11" s="241"/>
      <c r="I11" s="242">
        <v>12825817</v>
      </c>
      <c r="J11" s="196">
        <f t="shared" si="0"/>
        <v>12825817</v>
      </c>
      <c r="K11" s="241"/>
      <c r="L11" s="242">
        <v>11124693</v>
      </c>
      <c r="M11" s="196">
        <f t="shared" si="1"/>
        <v>11124693</v>
      </c>
      <c r="N11" s="167"/>
    </row>
    <row r="12" spans="1:14" ht="15.75">
      <c r="A12" s="158"/>
      <c r="B12" s="170"/>
      <c r="C12" s="176" t="s">
        <v>9</v>
      </c>
      <c r="D12" s="171" t="s">
        <v>10</v>
      </c>
      <c r="E12" s="171"/>
      <c r="F12" s="171"/>
      <c r="G12" s="213"/>
      <c r="H12" s="151"/>
      <c r="I12" s="152"/>
      <c r="J12" s="196">
        <f t="shared" si="0"/>
        <v>0</v>
      </c>
      <c r="K12" s="151"/>
      <c r="L12" s="152"/>
      <c r="M12" s="196">
        <f t="shared" si="1"/>
        <v>0</v>
      </c>
      <c r="N12" s="167"/>
    </row>
    <row r="13" spans="1:14" s="150" customFormat="1" ht="16.5" thickBot="1">
      <c r="A13" s="166"/>
      <c r="B13" s="175" t="s">
        <v>11</v>
      </c>
      <c r="C13" s="177" t="s">
        <v>12</v>
      </c>
      <c r="D13" s="172"/>
      <c r="E13" s="172"/>
      <c r="F13" s="172"/>
      <c r="G13" s="214" t="s">
        <v>183</v>
      </c>
      <c r="H13" s="201">
        <f>H14+H15</f>
        <v>221989892</v>
      </c>
      <c r="I13" s="202">
        <f>I14+I15</f>
        <v>1423346651</v>
      </c>
      <c r="J13" s="195">
        <f t="shared" si="0"/>
        <v>1645336543</v>
      </c>
      <c r="K13" s="201">
        <f>K14+K15</f>
        <v>266561349</v>
      </c>
      <c r="L13" s="202">
        <f>L14+L15</f>
        <v>1250108529</v>
      </c>
      <c r="M13" s="195">
        <f t="shared" si="1"/>
        <v>1516669878</v>
      </c>
      <c r="N13" s="168"/>
    </row>
    <row r="14" spans="1:14" ht="15.75">
      <c r="A14" s="158"/>
      <c r="B14" s="170"/>
      <c r="C14" s="176" t="s">
        <v>5</v>
      </c>
      <c r="D14" s="178" t="s">
        <v>191</v>
      </c>
      <c r="E14" s="171"/>
      <c r="F14" s="171"/>
      <c r="G14" s="213"/>
      <c r="H14" s="241">
        <v>201424817</v>
      </c>
      <c r="I14" s="243">
        <v>1050681995</v>
      </c>
      <c r="J14" s="196">
        <f t="shared" si="0"/>
        <v>1252106812</v>
      </c>
      <c r="K14" s="241">
        <v>255545169</v>
      </c>
      <c r="L14" s="243">
        <v>1085095098</v>
      </c>
      <c r="M14" s="196">
        <f t="shared" si="1"/>
        <v>1340640267</v>
      </c>
      <c r="N14" s="167"/>
    </row>
    <row r="15" spans="1:14" ht="15.75">
      <c r="A15" s="158"/>
      <c r="B15" s="170"/>
      <c r="C15" s="176" t="s">
        <v>7</v>
      </c>
      <c r="D15" s="171" t="s">
        <v>13</v>
      </c>
      <c r="E15" s="171"/>
      <c r="F15" s="171"/>
      <c r="G15" s="213"/>
      <c r="H15" s="206">
        <f>H16+H17+H18</f>
        <v>20565075</v>
      </c>
      <c r="I15" s="204">
        <f>I16+I17+I18</f>
        <v>372664656</v>
      </c>
      <c r="J15" s="196">
        <f>H15+I15</f>
        <v>393229731</v>
      </c>
      <c r="K15" s="206">
        <f>K16+K17+K18</f>
        <v>11016180</v>
      </c>
      <c r="L15" s="204">
        <f>L16+L17+L18</f>
        <v>165013431</v>
      </c>
      <c r="M15" s="196">
        <f>K15+L15</f>
        <v>176029611</v>
      </c>
      <c r="N15" s="167"/>
    </row>
    <row r="16" spans="1:14" ht="15.75">
      <c r="A16" s="158"/>
      <c r="B16" s="170"/>
      <c r="C16" s="178"/>
      <c r="D16" s="171" t="s">
        <v>14</v>
      </c>
      <c r="E16" s="171"/>
      <c r="F16" s="171"/>
      <c r="G16" s="215"/>
      <c r="H16" s="153"/>
      <c r="I16" s="154"/>
      <c r="J16" s="197">
        <f aca="true" t="shared" si="2" ref="J16:J58">H16+I16</f>
        <v>0</v>
      </c>
      <c r="K16" s="153"/>
      <c r="L16" s="154"/>
      <c r="M16" s="197">
        <f aca="true" t="shared" si="3" ref="M16:M58">K16+L16</f>
        <v>0</v>
      </c>
      <c r="N16" s="167"/>
    </row>
    <row r="17" spans="1:14" ht="15.75">
      <c r="A17" s="158"/>
      <c r="B17" s="170"/>
      <c r="C17" s="178"/>
      <c r="D17" s="171" t="s">
        <v>192</v>
      </c>
      <c r="E17" s="171"/>
      <c r="F17" s="171"/>
      <c r="G17" s="215"/>
      <c r="H17" s="244">
        <v>20565075</v>
      </c>
      <c r="I17" s="245">
        <v>372664656</v>
      </c>
      <c r="J17" s="197">
        <f>H17+I17</f>
        <v>393229731</v>
      </c>
      <c r="K17" s="244">
        <v>11016180</v>
      </c>
      <c r="L17" s="245">
        <v>165013431</v>
      </c>
      <c r="M17" s="198">
        <f t="shared" si="3"/>
        <v>176029611</v>
      </c>
      <c r="N17" s="167"/>
    </row>
    <row r="18" spans="1:14" ht="15.75">
      <c r="A18" s="158"/>
      <c r="B18" s="170"/>
      <c r="C18" s="178"/>
      <c r="D18" s="171" t="s">
        <v>217</v>
      </c>
      <c r="E18" s="171"/>
      <c r="F18" s="171"/>
      <c r="G18" s="216"/>
      <c r="H18" s="153"/>
      <c r="I18" s="154"/>
      <c r="J18" s="197">
        <f t="shared" si="2"/>
        <v>0</v>
      </c>
      <c r="K18" s="153"/>
      <c r="L18" s="154"/>
      <c r="M18" s="197">
        <f t="shared" si="3"/>
        <v>0</v>
      </c>
      <c r="N18" s="167"/>
    </row>
    <row r="19" spans="1:14" s="150" customFormat="1" ht="16.5" thickBot="1">
      <c r="A19" s="166"/>
      <c r="B19" s="175" t="s">
        <v>15</v>
      </c>
      <c r="C19" s="177" t="s">
        <v>193</v>
      </c>
      <c r="D19" s="172"/>
      <c r="E19" s="172"/>
      <c r="F19" s="172"/>
      <c r="G19" s="214" t="s">
        <v>185</v>
      </c>
      <c r="H19" s="201">
        <f>H20+H21+H22+H23</f>
        <v>123160733</v>
      </c>
      <c r="I19" s="202">
        <f>I20+I21+I22+I23</f>
        <v>20859414</v>
      </c>
      <c r="J19" s="195">
        <f t="shared" si="2"/>
        <v>144020147</v>
      </c>
      <c r="K19" s="201">
        <f>K20+K21+K22+K23</f>
        <v>43946994</v>
      </c>
      <c r="L19" s="202">
        <f>L20+L21+L22+L23</f>
        <v>13997762</v>
      </c>
      <c r="M19" s="195">
        <f t="shared" si="3"/>
        <v>57944756</v>
      </c>
      <c r="N19" s="168"/>
    </row>
    <row r="20" spans="1:14" ht="15.75">
      <c r="A20" s="158"/>
      <c r="B20" s="170"/>
      <c r="C20" s="176" t="s">
        <v>5</v>
      </c>
      <c r="D20" s="171" t="s">
        <v>18</v>
      </c>
      <c r="E20" s="171"/>
      <c r="F20" s="171"/>
      <c r="G20" s="213"/>
      <c r="H20" s="151"/>
      <c r="I20" s="152"/>
      <c r="J20" s="196">
        <f t="shared" si="2"/>
        <v>0</v>
      </c>
      <c r="K20" s="151"/>
      <c r="L20" s="152"/>
      <c r="M20" s="196">
        <f t="shared" si="3"/>
        <v>0</v>
      </c>
      <c r="N20" s="167"/>
    </row>
    <row r="21" spans="1:14" ht="15.75">
      <c r="A21" s="158"/>
      <c r="B21" s="170"/>
      <c r="C21" s="176" t="s">
        <v>7</v>
      </c>
      <c r="D21" s="171" t="s">
        <v>19</v>
      </c>
      <c r="E21" s="171"/>
      <c r="F21" s="171"/>
      <c r="G21" s="213"/>
      <c r="H21" s="151"/>
      <c r="I21" s="152"/>
      <c r="J21" s="196">
        <f t="shared" si="2"/>
        <v>0</v>
      </c>
      <c r="K21" s="151"/>
      <c r="L21" s="152"/>
      <c r="M21" s="196">
        <f t="shared" si="3"/>
        <v>0</v>
      </c>
      <c r="N21" s="167"/>
    </row>
    <row r="22" spans="1:14" ht="15.75">
      <c r="A22" s="158"/>
      <c r="B22" s="170"/>
      <c r="C22" s="176" t="s">
        <v>9</v>
      </c>
      <c r="D22" s="171" t="s">
        <v>20</v>
      </c>
      <c r="E22" s="171"/>
      <c r="F22" s="171"/>
      <c r="G22" s="213"/>
      <c r="H22" s="151"/>
      <c r="I22" s="152"/>
      <c r="J22" s="196">
        <f t="shared" si="2"/>
        <v>0</v>
      </c>
      <c r="K22" s="151"/>
      <c r="L22" s="152"/>
      <c r="M22" s="196">
        <f t="shared" si="3"/>
        <v>0</v>
      </c>
      <c r="N22" s="167"/>
    </row>
    <row r="23" spans="1:14" ht="15.75">
      <c r="A23" s="158"/>
      <c r="B23" s="170"/>
      <c r="C23" s="176" t="s">
        <v>21</v>
      </c>
      <c r="D23" s="179" t="s">
        <v>22</v>
      </c>
      <c r="E23" s="171"/>
      <c r="F23" s="171"/>
      <c r="G23" s="213"/>
      <c r="H23" s="241">
        <v>123160733</v>
      </c>
      <c r="I23" s="246">
        <v>20859414</v>
      </c>
      <c r="J23" s="196">
        <f t="shared" si="2"/>
        <v>144020147</v>
      </c>
      <c r="K23" s="241">
        <v>43946994</v>
      </c>
      <c r="L23" s="246">
        <v>13997762</v>
      </c>
      <c r="M23" s="196">
        <f t="shared" si="3"/>
        <v>57944756</v>
      </c>
      <c r="N23" s="167"/>
    </row>
    <row r="24" spans="1:14" s="150" customFormat="1" ht="16.5" thickBot="1">
      <c r="A24" s="166"/>
      <c r="B24" s="175" t="s">
        <v>16</v>
      </c>
      <c r="C24" s="180" t="s">
        <v>194</v>
      </c>
      <c r="D24" s="172"/>
      <c r="E24" s="172"/>
      <c r="F24" s="172"/>
      <c r="G24" s="214" t="s">
        <v>187</v>
      </c>
      <c r="H24" s="201">
        <f>H25+H26</f>
        <v>531643071.14</v>
      </c>
      <c r="I24" s="202">
        <f>I25+I26</f>
        <v>314649843.07</v>
      </c>
      <c r="J24" s="195">
        <f t="shared" si="2"/>
        <v>846292914.21</v>
      </c>
      <c r="K24" s="201">
        <f>K25+K26</f>
        <v>440472937</v>
      </c>
      <c r="L24" s="202">
        <f>L25+L26</f>
        <v>259370893</v>
      </c>
      <c r="M24" s="195">
        <f t="shared" si="3"/>
        <v>699843830</v>
      </c>
      <c r="N24" s="168"/>
    </row>
    <row r="25" spans="1:14" ht="15.75">
      <c r="A25" s="158"/>
      <c r="B25" s="170"/>
      <c r="C25" s="176" t="s">
        <v>5</v>
      </c>
      <c r="D25" s="171" t="s">
        <v>24</v>
      </c>
      <c r="E25" s="171"/>
      <c r="F25" s="171"/>
      <c r="G25" s="213"/>
      <c r="H25" s="241">
        <v>150268529.32</v>
      </c>
      <c r="I25" s="247">
        <v>69642560.85</v>
      </c>
      <c r="J25" s="196">
        <f t="shared" si="2"/>
        <v>219911090.17</v>
      </c>
      <c r="K25" s="241">
        <v>97850547</v>
      </c>
      <c r="L25" s="247">
        <v>78438047</v>
      </c>
      <c r="M25" s="196">
        <f t="shared" si="3"/>
        <v>176288594</v>
      </c>
      <c r="N25" s="167"/>
    </row>
    <row r="26" spans="1:14" ht="15.75">
      <c r="A26" s="158"/>
      <c r="B26" s="170"/>
      <c r="C26" s="176" t="s">
        <v>7</v>
      </c>
      <c r="D26" s="171" t="s">
        <v>25</v>
      </c>
      <c r="E26" s="171"/>
      <c r="F26" s="171"/>
      <c r="G26" s="213"/>
      <c r="H26" s="241">
        <v>381374541.82</v>
      </c>
      <c r="I26" s="240">
        <v>245007282.22</v>
      </c>
      <c r="J26" s="196">
        <f t="shared" si="2"/>
        <v>626381824.04</v>
      </c>
      <c r="K26" s="241">
        <v>342622390</v>
      </c>
      <c r="L26" s="240">
        <v>180932846</v>
      </c>
      <c r="M26" s="196">
        <f t="shared" si="3"/>
        <v>523555236</v>
      </c>
      <c r="N26" s="167"/>
    </row>
    <row r="27" spans="1:14" s="150" customFormat="1" ht="16.5" thickBot="1">
      <c r="A27" s="166"/>
      <c r="B27" s="175" t="s">
        <v>17</v>
      </c>
      <c r="C27" s="180" t="s">
        <v>196</v>
      </c>
      <c r="D27" s="172"/>
      <c r="E27" s="172"/>
      <c r="F27" s="172"/>
      <c r="G27" s="214" t="s">
        <v>189</v>
      </c>
      <c r="H27" s="201">
        <f>H28+H31+H34</f>
        <v>7830630.68</v>
      </c>
      <c r="I27" s="202">
        <f>I28+I31+I34</f>
        <v>0</v>
      </c>
      <c r="J27" s="195">
        <f t="shared" si="2"/>
        <v>7830630.68</v>
      </c>
      <c r="K27" s="201">
        <f>K28+K31+K34</f>
        <v>2848148</v>
      </c>
      <c r="L27" s="202">
        <f>L28+L31+L34</f>
        <v>0</v>
      </c>
      <c r="M27" s="195">
        <f t="shared" si="3"/>
        <v>2848148</v>
      </c>
      <c r="N27" s="168"/>
    </row>
    <row r="28" spans="1:14" ht="15.75">
      <c r="A28" s="158"/>
      <c r="B28" s="170"/>
      <c r="C28" s="176" t="s">
        <v>5</v>
      </c>
      <c r="D28" s="179" t="s">
        <v>157</v>
      </c>
      <c r="E28" s="171"/>
      <c r="F28" s="171"/>
      <c r="G28" s="213"/>
      <c r="H28" s="203">
        <f>H29+H30</f>
        <v>748626.6499999999</v>
      </c>
      <c r="I28" s="204">
        <f>I29+I30</f>
        <v>0</v>
      </c>
      <c r="J28" s="196">
        <f t="shared" si="2"/>
        <v>748626.6499999999</v>
      </c>
      <c r="K28" s="203">
        <f>K29+K30</f>
        <v>100893</v>
      </c>
      <c r="L28" s="204">
        <f>L29+L30</f>
        <v>0</v>
      </c>
      <c r="M28" s="196">
        <f t="shared" si="3"/>
        <v>100893</v>
      </c>
      <c r="N28" s="167"/>
    </row>
    <row r="29" spans="1:14" ht="15.75">
      <c r="A29" s="158"/>
      <c r="B29" s="170"/>
      <c r="C29" s="176"/>
      <c r="D29" s="179" t="s">
        <v>27</v>
      </c>
      <c r="E29" s="171"/>
      <c r="F29" s="171"/>
      <c r="G29" s="217"/>
      <c r="H29" s="248">
        <v>1364972.65</v>
      </c>
      <c r="I29" s="155"/>
      <c r="J29" s="196">
        <f t="shared" si="2"/>
        <v>1364972.65</v>
      </c>
      <c r="K29" s="248">
        <v>851139</v>
      </c>
      <c r="L29" s="155"/>
      <c r="M29" s="196">
        <f t="shared" si="3"/>
        <v>851139</v>
      </c>
      <c r="N29" s="167"/>
    </row>
    <row r="30" spans="1:14" ht="15.75">
      <c r="A30" s="158"/>
      <c r="B30" s="170"/>
      <c r="C30" s="176"/>
      <c r="D30" s="179" t="s">
        <v>28</v>
      </c>
      <c r="E30" s="171"/>
      <c r="F30" s="171"/>
      <c r="G30" s="218"/>
      <c r="H30" s="244">
        <v>-616346</v>
      </c>
      <c r="I30" s="156"/>
      <c r="J30" s="196">
        <f t="shared" si="2"/>
        <v>-616346</v>
      </c>
      <c r="K30" s="244">
        <v>-750246</v>
      </c>
      <c r="L30" s="156"/>
      <c r="M30" s="196">
        <f t="shared" si="3"/>
        <v>-750246</v>
      </c>
      <c r="N30" s="167"/>
    </row>
    <row r="31" spans="1:14" ht="15.75">
      <c r="A31" s="158"/>
      <c r="B31" s="170"/>
      <c r="C31" s="176" t="s">
        <v>7</v>
      </c>
      <c r="D31" s="179" t="s">
        <v>29</v>
      </c>
      <c r="E31" s="171"/>
      <c r="F31" s="171"/>
      <c r="G31" s="219"/>
      <c r="H31" s="205">
        <f>H32+H33</f>
        <v>4822898.61</v>
      </c>
      <c r="I31" s="204">
        <f>I32+I33</f>
        <v>0</v>
      </c>
      <c r="J31" s="196">
        <f t="shared" si="2"/>
        <v>4822898.61</v>
      </c>
      <c r="K31" s="205">
        <f>K32+K33</f>
        <v>390973</v>
      </c>
      <c r="L31" s="204">
        <f>L32+L33</f>
        <v>0</v>
      </c>
      <c r="M31" s="196">
        <f t="shared" si="3"/>
        <v>390973</v>
      </c>
      <c r="N31" s="167"/>
    </row>
    <row r="32" spans="1:14" ht="15.75">
      <c r="A32" s="158"/>
      <c r="B32" s="170"/>
      <c r="C32" s="176"/>
      <c r="D32" s="179" t="s">
        <v>27</v>
      </c>
      <c r="E32" s="171"/>
      <c r="F32" s="171"/>
      <c r="G32" s="217"/>
      <c r="H32" s="244">
        <v>6823262.61</v>
      </c>
      <c r="I32" s="155"/>
      <c r="J32" s="196">
        <f t="shared" si="2"/>
        <v>6823262.61</v>
      </c>
      <c r="K32" s="244">
        <v>1327073</v>
      </c>
      <c r="L32" s="155"/>
      <c r="M32" s="196">
        <f t="shared" si="3"/>
        <v>1327073</v>
      </c>
      <c r="N32" s="167"/>
    </row>
    <row r="33" spans="1:14" ht="15.75">
      <c r="A33" s="158"/>
      <c r="B33" s="170"/>
      <c r="C33" s="176"/>
      <c r="D33" s="179" t="s">
        <v>28</v>
      </c>
      <c r="E33" s="171"/>
      <c r="F33" s="171"/>
      <c r="G33" s="218"/>
      <c r="H33" s="244">
        <v>-2000364</v>
      </c>
      <c r="I33" s="156"/>
      <c r="J33" s="196">
        <f t="shared" si="2"/>
        <v>-2000364</v>
      </c>
      <c r="K33" s="244">
        <v>-936100</v>
      </c>
      <c r="L33" s="156"/>
      <c r="M33" s="196">
        <f t="shared" si="3"/>
        <v>-936100</v>
      </c>
      <c r="N33" s="167"/>
    </row>
    <row r="34" spans="1:14" ht="15.75">
      <c r="A34" s="158"/>
      <c r="B34" s="170"/>
      <c r="C34" s="181" t="s">
        <v>9</v>
      </c>
      <c r="D34" s="179" t="s">
        <v>30</v>
      </c>
      <c r="E34" s="171"/>
      <c r="F34" s="171"/>
      <c r="G34" s="213"/>
      <c r="H34" s="203">
        <f>H35+H36</f>
        <v>2259105.42</v>
      </c>
      <c r="I34" s="204">
        <f>I35+I36</f>
        <v>0</v>
      </c>
      <c r="J34" s="196">
        <f t="shared" si="2"/>
        <v>2259105.42</v>
      </c>
      <c r="K34" s="203">
        <f>K35+K36</f>
        <v>2356282</v>
      </c>
      <c r="L34" s="204">
        <f>L35+L36</f>
        <v>0</v>
      </c>
      <c r="M34" s="196">
        <f t="shared" si="3"/>
        <v>2356282</v>
      </c>
      <c r="N34" s="167"/>
    </row>
    <row r="35" spans="1:14" ht="15.75">
      <c r="A35" s="158"/>
      <c r="B35" s="170"/>
      <c r="C35" s="176"/>
      <c r="D35" s="179" t="s">
        <v>27</v>
      </c>
      <c r="E35" s="171"/>
      <c r="F35" s="171"/>
      <c r="G35" s="217"/>
      <c r="H35" s="244">
        <v>12506425.42</v>
      </c>
      <c r="I35" s="155"/>
      <c r="J35" s="196">
        <f t="shared" si="2"/>
        <v>12506425.42</v>
      </c>
      <c r="K35" s="244">
        <v>13956779</v>
      </c>
      <c r="L35" s="155"/>
      <c r="M35" s="196">
        <f t="shared" si="3"/>
        <v>13956779</v>
      </c>
      <c r="N35" s="167"/>
    </row>
    <row r="36" spans="1:14" ht="15.75">
      <c r="A36" s="158"/>
      <c r="B36" s="170"/>
      <c r="C36" s="176"/>
      <c r="D36" s="171" t="s">
        <v>31</v>
      </c>
      <c r="E36" s="171"/>
      <c r="F36" s="171"/>
      <c r="G36" s="218"/>
      <c r="H36" s="244">
        <v>-10247320</v>
      </c>
      <c r="I36" s="156"/>
      <c r="J36" s="196">
        <f t="shared" si="2"/>
        <v>-10247320</v>
      </c>
      <c r="K36" s="244">
        <v>-11600497</v>
      </c>
      <c r="L36" s="156"/>
      <c r="M36" s="196">
        <f t="shared" si="3"/>
        <v>-11600497</v>
      </c>
      <c r="N36" s="167"/>
    </row>
    <row r="37" spans="1:14" s="150" customFormat="1" ht="16.5" thickBot="1">
      <c r="A37" s="166"/>
      <c r="B37" s="175" t="s">
        <v>23</v>
      </c>
      <c r="C37" s="177" t="s">
        <v>33</v>
      </c>
      <c r="D37" s="172"/>
      <c r="E37" s="172"/>
      <c r="F37" s="172"/>
      <c r="G37" s="214"/>
      <c r="H37" s="201">
        <f>H38+H39+H40</f>
        <v>11687879</v>
      </c>
      <c r="I37" s="202">
        <f>I38+I39+I40</f>
        <v>1454315.21</v>
      </c>
      <c r="J37" s="195">
        <f t="shared" si="2"/>
        <v>13142194.21</v>
      </c>
      <c r="K37" s="201">
        <f>K38+K39+K40</f>
        <v>7713543</v>
      </c>
      <c r="L37" s="202">
        <f>L38+L39+L40</f>
        <v>1834903</v>
      </c>
      <c r="M37" s="195">
        <f t="shared" si="3"/>
        <v>9548446</v>
      </c>
      <c r="N37" s="168"/>
    </row>
    <row r="38" spans="1:14" ht="15.75">
      <c r="A38" s="158"/>
      <c r="B38" s="170"/>
      <c r="C38" s="176" t="s">
        <v>5</v>
      </c>
      <c r="D38" s="171" t="s">
        <v>34</v>
      </c>
      <c r="E38" s="171"/>
      <c r="F38" s="171"/>
      <c r="G38" s="213"/>
      <c r="H38" s="241">
        <v>5409602</v>
      </c>
      <c r="I38" s="240">
        <v>1269772</v>
      </c>
      <c r="J38" s="196">
        <f t="shared" si="2"/>
        <v>6679374</v>
      </c>
      <c r="K38" s="241">
        <v>4958559</v>
      </c>
      <c r="L38" s="240">
        <v>1578889</v>
      </c>
      <c r="M38" s="196">
        <f t="shared" si="3"/>
        <v>6537448</v>
      </c>
      <c r="N38" s="167"/>
    </row>
    <row r="39" spans="1:14" ht="15.75">
      <c r="A39" s="158"/>
      <c r="B39" s="170"/>
      <c r="C39" s="176" t="s">
        <v>7</v>
      </c>
      <c r="D39" s="171" t="s">
        <v>35</v>
      </c>
      <c r="E39" s="171"/>
      <c r="F39" s="171"/>
      <c r="G39" s="213"/>
      <c r="H39" s="249">
        <v>6073579</v>
      </c>
      <c r="I39" s="250">
        <v>35073.31</v>
      </c>
      <c r="J39" s="196">
        <f t="shared" si="2"/>
        <v>6108652.31</v>
      </c>
      <c r="K39" s="249">
        <v>1770383</v>
      </c>
      <c r="L39" s="250">
        <v>23576</v>
      </c>
      <c r="M39" s="196">
        <f t="shared" si="3"/>
        <v>1793959</v>
      </c>
      <c r="N39" s="167"/>
    </row>
    <row r="40" spans="1:14" ht="15.75">
      <c r="A40" s="158"/>
      <c r="B40" s="170"/>
      <c r="C40" s="176" t="s">
        <v>9</v>
      </c>
      <c r="D40" s="171" t="s">
        <v>10</v>
      </c>
      <c r="E40" s="171"/>
      <c r="F40" s="171"/>
      <c r="G40" s="213"/>
      <c r="H40" s="239">
        <v>204698</v>
      </c>
      <c r="I40" s="250">
        <v>149469.9</v>
      </c>
      <c r="J40" s="196">
        <f t="shared" si="2"/>
        <v>354167.9</v>
      </c>
      <c r="K40" s="239">
        <v>984601</v>
      </c>
      <c r="L40" s="250">
        <v>232438</v>
      </c>
      <c r="M40" s="196">
        <f t="shared" si="3"/>
        <v>1217039</v>
      </c>
      <c r="N40" s="167"/>
    </row>
    <row r="41" spans="1:14" s="150" customFormat="1" ht="16.5" thickBot="1">
      <c r="A41" s="166"/>
      <c r="B41" s="175" t="s">
        <v>26</v>
      </c>
      <c r="C41" s="177" t="s">
        <v>145</v>
      </c>
      <c r="D41" s="172"/>
      <c r="E41" s="172"/>
      <c r="F41" s="172"/>
      <c r="G41" s="214"/>
      <c r="H41" s="201">
        <f>H42+H43</f>
        <v>0</v>
      </c>
      <c r="I41" s="202">
        <f>I42+I43</f>
        <v>0</v>
      </c>
      <c r="J41" s="195">
        <f t="shared" si="2"/>
        <v>0</v>
      </c>
      <c r="K41" s="201">
        <f>K42+K43</f>
        <v>0</v>
      </c>
      <c r="L41" s="202">
        <f>L42+L43</f>
        <v>0</v>
      </c>
      <c r="M41" s="195">
        <f t="shared" si="3"/>
        <v>0</v>
      </c>
      <c r="N41" s="168"/>
    </row>
    <row r="42" spans="1:14" ht="15.75">
      <c r="A42" s="158"/>
      <c r="B42" s="170"/>
      <c r="C42" s="176" t="s">
        <v>5</v>
      </c>
      <c r="D42" s="171" t="s">
        <v>37</v>
      </c>
      <c r="E42" s="171"/>
      <c r="F42" s="171"/>
      <c r="G42" s="213"/>
      <c r="H42" s="151"/>
      <c r="I42" s="152"/>
      <c r="J42" s="196">
        <f t="shared" si="2"/>
        <v>0</v>
      </c>
      <c r="K42" s="151"/>
      <c r="L42" s="152"/>
      <c r="M42" s="196">
        <f t="shared" si="3"/>
        <v>0</v>
      </c>
      <c r="N42" s="167"/>
    </row>
    <row r="43" spans="1:14" ht="15.75">
      <c r="A43" s="158"/>
      <c r="B43" s="170"/>
      <c r="C43" s="176" t="s">
        <v>7</v>
      </c>
      <c r="D43" s="171" t="s">
        <v>38</v>
      </c>
      <c r="E43" s="171"/>
      <c r="F43" s="171"/>
      <c r="G43" s="213"/>
      <c r="H43" s="151"/>
      <c r="I43" s="152"/>
      <c r="J43" s="196">
        <f t="shared" si="2"/>
        <v>0</v>
      </c>
      <c r="K43" s="151"/>
      <c r="L43" s="152"/>
      <c r="M43" s="196">
        <f t="shared" si="3"/>
        <v>0</v>
      </c>
      <c r="N43" s="167"/>
    </row>
    <row r="44" spans="1:14" s="150" customFormat="1" ht="16.5" thickBot="1">
      <c r="A44" s="166"/>
      <c r="B44" s="175" t="s">
        <v>32</v>
      </c>
      <c r="C44" s="180" t="s">
        <v>146</v>
      </c>
      <c r="D44" s="172"/>
      <c r="E44" s="172"/>
      <c r="F44" s="172"/>
      <c r="G44" s="214"/>
      <c r="H44" s="251">
        <v>44024000</v>
      </c>
      <c r="I44" s="252">
        <v>117118116</v>
      </c>
      <c r="J44" s="195">
        <f t="shared" si="2"/>
        <v>161142116</v>
      </c>
      <c r="K44" s="251">
        <v>47091126</v>
      </c>
      <c r="L44" s="252">
        <v>98941477</v>
      </c>
      <c r="M44" s="195">
        <f t="shared" si="3"/>
        <v>146032603</v>
      </c>
      <c r="N44" s="168"/>
    </row>
    <row r="45" spans="1:14" s="150" customFormat="1" ht="16.5" thickBot="1">
      <c r="A45" s="166"/>
      <c r="B45" s="182" t="s">
        <v>36</v>
      </c>
      <c r="C45" s="177" t="s">
        <v>198</v>
      </c>
      <c r="D45" s="172"/>
      <c r="E45" s="172"/>
      <c r="F45" s="172"/>
      <c r="G45" s="214" t="s">
        <v>195</v>
      </c>
      <c r="H45" s="251">
        <v>16079</v>
      </c>
      <c r="I45" s="252">
        <v>3416</v>
      </c>
      <c r="J45" s="195">
        <f t="shared" si="2"/>
        <v>19495</v>
      </c>
      <c r="K45" s="251">
        <v>14125</v>
      </c>
      <c r="L45" s="252">
        <v>3097</v>
      </c>
      <c r="M45" s="195">
        <f t="shared" si="3"/>
        <v>17222</v>
      </c>
      <c r="N45" s="168"/>
    </row>
    <row r="46" spans="1:14" s="150" customFormat="1" ht="16.5" thickBot="1">
      <c r="A46" s="166"/>
      <c r="B46" s="182" t="s">
        <v>39</v>
      </c>
      <c r="C46" s="177" t="s">
        <v>200</v>
      </c>
      <c r="D46" s="172"/>
      <c r="E46" s="172"/>
      <c r="F46" s="172"/>
      <c r="G46" s="214" t="s">
        <v>197</v>
      </c>
      <c r="H46" s="201">
        <f>H47+H48</f>
        <v>0</v>
      </c>
      <c r="I46" s="202">
        <f>I47+I48</f>
        <v>0</v>
      </c>
      <c r="J46" s="195">
        <f t="shared" si="2"/>
        <v>0</v>
      </c>
      <c r="K46" s="201">
        <f>K47+K48</f>
        <v>0</v>
      </c>
      <c r="L46" s="202">
        <f>L47+L48</f>
        <v>0</v>
      </c>
      <c r="M46" s="195">
        <f t="shared" si="3"/>
        <v>0</v>
      </c>
      <c r="N46" s="168"/>
    </row>
    <row r="47" spans="1:14" ht="15.75">
      <c r="A47" s="158"/>
      <c r="B47" s="170"/>
      <c r="C47" s="176" t="s">
        <v>5</v>
      </c>
      <c r="D47" s="171" t="s">
        <v>42</v>
      </c>
      <c r="E47" s="171"/>
      <c r="F47" s="171"/>
      <c r="G47" s="213"/>
      <c r="H47" s="151"/>
      <c r="I47" s="152"/>
      <c r="J47" s="196">
        <f t="shared" si="2"/>
        <v>0</v>
      </c>
      <c r="K47" s="151"/>
      <c r="L47" s="152"/>
      <c r="M47" s="196">
        <f t="shared" si="3"/>
        <v>0</v>
      </c>
      <c r="N47" s="167"/>
    </row>
    <row r="48" spans="1:14" ht="15.75">
      <c r="A48" s="158"/>
      <c r="B48" s="170"/>
      <c r="C48" s="176" t="s">
        <v>7</v>
      </c>
      <c r="D48" s="171" t="s">
        <v>43</v>
      </c>
      <c r="E48" s="171"/>
      <c r="F48" s="171"/>
      <c r="G48" s="213"/>
      <c r="H48" s="151"/>
      <c r="I48" s="152"/>
      <c r="J48" s="196">
        <f t="shared" si="2"/>
        <v>0</v>
      </c>
      <c r="K48" s="151"/>
      <c r="L48" s="152"/>
      <c r="M48" s="196">
        <f t="shared" si="3"/>
        <v>0</v>
      </c>
      <c r="N48" s="167"/>
    </row>
    <row r="49" spans="1:14" s="150" customFormat="1" ht="16.5" thickBot="1">
      <c r="A49" s="166"/>
      <c r="B49" s="183" t="s">
        <v>40</v>
      </c>
      <c r="C49" s="177" t="s">
        <v>201</v>
      </c>
      <c r="D49" s="172"/>
      <c r="E49" s="172"/>
      <c r="F49" s="172"/>
      <c r="G49" s="214" t="s">
        <v>197</v>
      </c>
      <c r="H49" s="201">
        <f>H50+H51</f>
        <v>0</v>
      </c>
      <c r="I49" s="202">
        <f>I50+I51</f>
        <v>0</v>
      </c>
      <c r="J49" s="195">
        <f t="shared" si="2"/>
        <v>0</v>
      </c>
      <c r="K49" s="201">
        <f>K50+K51</f>
        <v>0</v>
      </c>
      <c r="L49" s="202">
        <f>L50+L51</f>
        <v>0</v>
      </c>
      <c r="M49" s="195">
        <f t="shared" si="3"/>
        <v>0</v>
      </c>
      <c r="N49" s="168"/>
    </row>
    <row r="50" spans="1:14" ht="15.75">
      <c r="A50" s="158"/>
      <c r="B50" s="170"/>
      <c r="C50" s="176" t="s">
        <v>5</v>
      </c>
      <c r="D50" s="171" t="s">
        <v>45</v>
      </c>
      <c r="E50" s="171"/>
      <c r="F50" s="171"/>
      <c r="G50" s="213"/>
      <c r="H50" s="151"/>
      <c r="I50" s="152"/>
      <c r="J50" s="196">
        <f t="shared" si="2"/>
        <v>0</v>
      </c>
      <c r="K50" s="151"/>
      <c r="L50" s="152"/>
      <c r="M50" s="196">
        <f t="shared" si="3"/>
        <v>0</v>
      </c>
      <c r="N50" s="167"/>
    </row>
    <row r="51" spans="1:16" ht="15.75">
      <c r="A51" s="158"/>
      <c r="B51" s="170"/>
      <c r="C51" s="176" t="s">
        <v>7</v>
      </c>
      <c r="D51" s="171" t="s">
        <v>46</v>
      </c>
      <c r="E51" s="171"/>
      <c r="F51" s="171"/>
      <c r="G51" s="213"/>
      <c r="H51" s="151"/>
      <c r="I51" s="152"/>
      <c r="J51" s="196">
        <f t="shared" si="2"/>
        <v>0</v>
      </c>
      <c r="K51" s="151"/>
      <c r="L51" s="152"/>
      <c r="M51" s="196">
        <f t="shared" si="3"/>
        <v>0</v>
      </c>
      <c r="N51" s="167"/>
      <c r="P51" s="150"/>
    </row>
    <row r="52" spans="1:14" s="150" customFormat="1" ht="16.5" thickBot="1">
      <c r="A52" s="166"/>
      <c r="B52" s="183" t="s">
        <v>41</v>
      </c>
      <c r="C52" s="177" t="s">
        <v>203</v>
      </c>
      <c r="D52" s="172"/>
      <c r="E52" s="172"/>
      <c r="F52" s="172"/>
      <c r="G52" s="214" t="s">
        <v>199</v>
      </c>
      <c r="H52" s="201">
        <f>H53+H54</f>
        <v>0</v>
      </c>
      <c r="I52" s="202">
        <f>I53+I54</f>
        <v>0</v>
      </c>
      <c r="J52" s="195">
        <f t="shared" si="2"/>
        <v>0</v>
      </c>
      <c r="K52" s="201">
        <f>K53+K54</f>
        <v>0</v>
      </c>
      <c r="L52" s="202">
        <f>L53+L54</f>
        <v>0</v>
      </c>
      <c r="M52" s="195">
        <f t="shared" si="3"/>
        <v>0</v>
      </c>
      <c r="N52" s="168"/>
    </row>
    <row r="53" spans="1:16" ht="15.75">
      <c r="A53" s="158"/>
      <c r="B53" s="170"/>
      <c r="C53" s="176" t="s">
        <v>5</v>
      </c>
      <c r="D53" s="171" t="s">
        <v>20</v>
      </c>
      <c r="E53" s="171"/>
      <c r="F53" s="171"/>
      <c r="G53" s="213"/>
      <c r="H53" s="151"/>
      <c r="I53" s="152"/>
      <c r="J53" s="196">
        <f t="shared" si="2"/>
        <v>0</v>
      </c>
      <c r="K53" s="151"/>
      <c r="L53" s="152"/>
      <c r="M53" s="196">
        <f t="shared" si="3"/>
        <v>0</v>
      </c>
      <c r="N53" s="167"/>
      <c r="P53" s="150"/>
    </row>
    <row r="54" spans="1:16" ht="15.75">
      <c r="A54" s="158"/>
      <c r="B54" s="170"/>
      <c r="C54" s="176" t="s">
        <v>7</v>
      </c>
      <c r="D54" s="171" t="s">
        <v>48</v>
      </c>
      <c r="E54" s="171"/>
      <c r="F54" s="171"/>
      <c r="G54" s="213"/>
      <c r="H54" s="151"/>
      <c r="I54" s="152"/>
      <c r="J54" s="196">
        <f t="shared" si="2"/>
        <v>0</v>
      </c>
      <c r="K54" s="151"/>
      <c r="L54" s="152"/>
      <c r="M54" s="196">
        <f t="shared" si="3"/>
        <v>0</v>
      </c>
      <c r="N54" s="167"/>
      <c r="P54" s="150"/>
    </row>
    <row r="55" spans="1:14" s="150" customFormat="1" ht="16.5" thickBot="1">
      <c r="A55" s="166"/>
      <c r="B55" s="183" t="s">
        <v>44</v>
      </c>
      <c r="C55" s="177" t="s">
        <v>205</v>
      </c>
      <c r="D55" s="172"/>
      <c r="E55" s="172"/>
      <c r="F55" s="172"/>
      <c r="G55" s="214" t="s">
        <v>202</v>
      </c>
      <c r="H55" s="201">
        <f>H56+H57</f>
        <v>7167039</v>
      </c>
      <c r="I55" s="202">
        <f>I56+I57</f>
        <v>0</v>
      </c>
      <c r="J55" s="195">
        <f t="shared" si="2"/>
        <v>7167039</v>
      </c>
      <c r="K55" s="201">
        <f>K56+K57</f>
        <v>8219584</v>
      </c>
      <c r="L55" s="202">
        <f>L56+L57</f>
        <v>0</v>
      </c>
      <c r="M55" s="195">
        <f t="shared" si="3"/>
        <v>8219584</v>
      </c>
      <c r="N55" s="168"/>
    </row>
    <row r="56" spans="1:16" ht="15.75">
      <c r="A56" s="158"/>
      <c r="B56" s="170"/>
      <c r="C56" s="176" t="s">
        <v>5</v>
      </c>
      <c r="D56" s="171" t="s">
        <v>49</v>
      </c>
      <c r="E56" s="171"/>
      <c r="F56" s="171"/>
      <c r="G56" s="213"/>
      <c r="H56" s="253">
        <v>21214706</v>
      </c>
      <c r="I56" s="152"/>
      <c r="J56" s="196">
        <f t="shared" si="2"/>
        <v>21214706</v>
      </c>
      <c r="K56" s="253">
        <v>20166138</v>
      </c>
      <c r="L56" s="152"/>
      <c r="M56" s="196">
        <f t="shared" si="3"/>
        <v>20166138</v>
      </c>
      <c r="N56" s="167"/>
      <c r="P56" s="150"/>
    </row>
    <row r="57" spans="1:16" ht="15.75">
      <c r="A57" s="158"/>
      <c r="B57" s="170"/>
      <c r="C57" s="176" t="s">
        <v>7</v>
      </c>
      <c r="D57" s="171" t="s">
        <v>50</v>
      </c>
      <c r="E57" s="171"/>
      <c r="F57" s="171"/>
      <c r="G57" s="213"/>
      <c r="H57" s="254">
        <v>-14047667</v>
      </c>
      <c r="I57" s="152"/>
      <c r="J57" s="196">
        <f t="shared" si="2"/>
        <v>-14047667</v>
      </c>
      <c r="K57" s="254">
        <v>-11946554</v>
      </c>
      <c r="L57" s="152"/>
      <c r="M57" s="196">
        <f t="shared" si="3"/>
        <v>-11946554</v>
      </c>
      <c r="N57" s="167"/>
      <c r="P57" s="150"/>
    </row>
    <row r="58" spans="1:14" s="150" customFormat="1" ht="16.5" thickBot="1">
      <c r="A58" s="166"/>
      <c r="B58" s="183" t="s">
        <v>47</v>
      </c>
      <c r="C58" s="177" t="s">
        <v>207</v>
      </c>
      <c r="D58" s="172"/>
      <c r="E58" s="172"/>
      <c r="F58" s="172"/>
      <c r="G58" s="214" t="s">
        <v>204</v>
      </c>
      <c r="H58" s="255">
        <v>4448612</v>
      </c>
      <c r="I58" s="256">
        <v>431839</v>
      </c>
      <c r="J58" s="195">
        <f t="shared" si="2"/>
        <v>4880451</v>
      </c>
      <c r="K58" s="255">
        <f>3945349+2</f>
        <v>3945351</v>
      </c>
      <c r="L58" s="256">
        <f>358192+2</f>
        <v>358194</v>
      </c>
      <c r="M58" s="195">
        <f t="shared" si="3"/>
        <v>4303545</v>
      </c>
      <c r="N58" s="168"/>
    </row>
    <row r="59" spans="1:16" ht="15.75">
      <c r="A59" s="158"/>
      <c r="B59" s="170"/>
      <c r="C59" s="178"/>
      <c r="D59" s="171"/>
      <c r="E59" s="171"/>
      <c r="F59" s="171"/>
      <c r="G59" s="217"/>
      <c r="H59" s="143"/>
      <c r="I59" s="155"/>
      <c r="J59" s="199"/>
      <c r="K59" s="143"/>
      <c r="L59" s="155"/>
      <c r="M59" s="199"/>
      <c r="N59" s="167"/>
      <c r="P59" s="150"/>
    </row>
    <row r="60" spans="1:14" s="209" customFormat="1" ht="16.5" thickBot="1">
      <c r="A60" s="166"/>
      <c r="B60" s="184"/>
      <c r="C60" s="185" t="s">
        <v>208</v>
      </c>
      <c r="D60" s="186"/>
      <c r="E60" s="186"/>
      <c r="F60" s="186"/>
      <c r="G60" s="220" t="s">
        <v>180</v>
      </c>
      <c r="H60" s="207">
        <f>H58+H55+H52+H49+H46+H45+H44+H41+H37+H27+H24+H19+H13+H9</f>
        <v>961017355.8199999</v>
      </c>
      <c r="I60" s="208">
        <f>I58+I55+I52+I49+I46+I45+I44+I41+I37+I27+I24+I19+I13+I9</f>
        <v>1890689411.28</v>
      </c>
      <c r="J60" s="200">
        <f>H60+I60</f>
        <v>2851706767.1</v>
      </c>
      <c r="K60" s="207">
        <f>K58+K55+K52+K49+K46+K45+K44+K41+K37+K27+K24+K19+K13+K9</f>
        <v>830066575</v>
      </c>
      <c r="L60" s="208">
        <f>L58+L55+L52+L49+L46+L45+L44+L41+L37+L27+L24+L19+L13+L9</f>
        <v>1635739548</v>
      </c>
      <c r="M60" s="200">
        <f>K60+L60</f>
        <v>2465806123</v>
      </c>
      <c r="N60" s="168"/>
    </row>
    <row r="61" spans="1:14" s="161" customFormat="1" ht="16.5" thickTop="1">
      <c r="A61" s="158"/>
      <c r="B61" s="170" t="s">
        <v>160</v>
      </c>
      <c r="C61" s="178"/>
      <c r="D61" s="171"/>
      <c r="E61" s="171"/>
      <c r="F61" s="171"/>
      <c r="G61" s="190"/>
      <c r="H61" s="171"/>
      <c r="I61" s="171"/>
      <c r="J61" s="171"/>
      <c r="K61" s="171"/>
      <c r="L61" s="171"/>
      <c r="M61" s="171"/>
      <c r="N61" s="167"/>
    </row>
    <row r="62" spans="1:14" s="161" customFormat="1" ht="16.5" thickBot="1">
      <c r="A62" s="158"/>
      <c r="B62" s="187"/>
      <c r="C62" s="188"/>
      <c r="D62" s="189"/>
      <c r="E62" s="189"/>
      <c r="F62" s="189"/>
      <c r="G62" s="191"/>
      <c r="H62" s="189"/>
      <c r="I62" s="189"/>
      <c r="J62" s="189"/>
      <c r="K62" s="189"/>
      <c r="L62" s="189"/>
      <c r="M62" s="189"/>
      <c r="N62" s="169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5.00390625" style="106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4" customWidth="1"/>
    <col min="15" max="16384" width="9.140625" style="2" customWidth="1"/>
  </cols>
  <sheetData>
    <row r="1" ht="16.5" thickBot="1"/>
    <row r="2" spans="2:14" ht="16.5" thickTop="1">
      <c r="B2" s="116"/>
      <c r="C2" s="117"/>
      <c r="D2" s="118"/>
      <c r="E2" s="118"/>
      <c r="F2" s="118"/>
      <c r="G2" s="119"/>
      <c r="H2" s="118"/>
      <c r="I2" s="118"/>
      <c r="J2" s="118"/>
      <c r="K2" s="118"/>
      <c r="L2" s="118"/>
      <c r="M2" s="118"/>
      <c r="N2" s="120"/>
    </row>
    <row r="3" spans="1:14" s="62" customFormat="1" ht="15.75" customHeight="1">
      <c r="A3" s="123"/>
      <c r="B3" s="121"/>
      <c r="C3" s="122"/>
      <c r="D3" s="123"/>
      <c r="E3" s="124"/>
      <c r="F3" s="279" t="str">
        <f>Aktifler!F3</f>
        <v>T. GARANTİ BANKASI A.Ş KIBRIS ŞUBELERİ</v>
      </c>
      <c r="G3" s="279"/>
      <c r="H3" s="279"/>
      <c r="I3" s="123"/>
      <c r="J3" s="123"/>
      <c r="K3" s="125"/>
      <c r="L3" s="123"/>
      <c r="M3" s="125"/>
      <c r="N3" s="126"/>
    </row>
    <row r="4" spans="1:14" s="62" customFormat="1" ht="15.75">
      <c r="A4" s="123"/>
      <c r="B4" s="121"/>
      <c r="C4" s="122"/>
      <c r="D4" s="123"/>
      <c r="E4" s="124"/>
      <c r="F4" s="279" t="s">
        <v>226</v>
      </c>
      <c r="G4" s="279"/>
      <c r="H4" s="279"/>
      <c r="I4" s="122"/>
      <c r="J4" s="122"/>
      <c r="K4" s="122"/>
      <c r="L4" s="122"/>
      <c r="M4" s="122"/>
      <c r="N4" s="126"/>
    </row>
    <row r="5" spans="1:14" s="62" customFormat="1" ht="15.75">
      <c r="A5" s="123"/>
      <c r="B5" s="121"/>
      <c r="C5" s="122"/>
      <c r="D5" s="124"/>
      <c r="E5" s="127"/>
      <c r="F5" s="280" t="s">
        <v>228</v>
      </c>
      <c r="G5" s="280"/>
      <c r="H5" s="280"/>
      <c r="I5" s="122"/>
      <c r="J5" s="122"/>
      <c r="K5" s="122"/>
      <c r="L5" s="122"/>
      <c r="M5" s="122"/>
      <c r="N5" s="126"/>
    </row>
    <row r="6" spans="2:14" ht="15.75">
      <c r="B6" s="104"/>
      <c r="C6" s="106"/>
      <c r="D6" s="106"/>
      <c r="E6" s="106"/>
      <c r="F6" s="106"/>
      <c r="G6" s="105"/>
      <c r="H6" s="281" t="s">
        <v>0</v>
      </c>
      <c r="I6" s="278"/>
      <c r="J6" s="278"/>
      <c r="K6" s="281" t="s">
        <v>1</v>
      </c>
      <c r="L6" s="275"/>
      <c r="M6" s="275"/>
      <c r="N6" s="128"/>
    </row>
    <row r="7" spans="2:14" ht="22.5" customHeight="1" thickBot="1">
      <c r="B7" s="104"/>
      <c r="C7" s="282" t="s">
        <v>51</v>
      </c>
      <c r="D7" s="277"/>
      <c r="E7" s="106"/>
      <c r="F7" s="106"/>
      <c r="G7" s="105" t="s">
        <v>164</v>
      </c>
      <c r="H7" s="106"/>
      <c r="I7" s="211">
        <f>Aktifler!I7</f>
        <v>43830</v>
      </c>
      <c r="J7" s="129"/>
      <c r="K7" s="106"/>
      <c r="L7" s="211">
        <f>Aktifler!L7</f>
        <v>43465</v>
      </c>
      <c r="M7" s="106"/>
      <c r="N7" s="128"/>
    </row>
    <row r="8" spans="2:14" ht="16.5" thickTop="1">
      <c r="B8" s="97"/>
      <c r="C8" s="98"/>
      <c r="D8" s="99"/>
      <c r="E8" s="99"/>
      <c r="F8" s="100"/>
      <c r="G8" s="101"/>
      <c r="H8" s="130" t="s">
        <v>155</v>
      </c>
      <c r="I8" s="131" t="s">
        <v>156</v>
      </c>
      <c r="J8" s="132" t="s">
        <v>98</v>
      </c>
      <c r="K8" s="130" t="s">
        <v>155</v>
      </c>
      <c r="L8" s="131" t="s">
        <v>156</v>
      </c>
      <c r="M8" s="132" t="s">
        <v>98</v>
      </c>
      <c r="N8" s="128"/>
    </row>
    <row r="9" spans="1:14" s="65" customFormat="1" ht="16.5" thickBot="1">
      <c r="A9" s="103"/>
      <c r="B9" s="102" t="s">
        <v>3</v>
      </c>
      <c r="C9" s="103" t="s">
        <v>165</v>
      </c>
      <c r="D9" s="103"/>
      <c r="E9" s="103"/>
      <c r="F9" s="103"/>
      <c r="G9" s="221" t="s">
        <v>206</v>
      </c>
      <c r="H9" s="89">
        <f>H10+H11+H12+H13+H14+H15</f>
        <v>730193133</v>
      </c>
      <c r="I9" s="90">
        <f>I10+I11+I12+I13+I14+I15</f>
        <v>1091120153</v>
      </c>
      <c r="J9" s="78">
        <f aca="true" t="shared" si="0" ref="J9:J57">H9+I9</f>
        <v>1821313286</v>
      </c>
      <c r="K9" s="89">
        <f>K10+K11+K12+K13+K14+K15</f>
        <v>742417645</v>
      </c>
      <c r="L9" s="90">
        <f>L10+L11+L12+L13+L14+L15</f>
        <v>911098893</v>
      </c>
      <c r="M9" s="78">
        <f aca="true" t="shared" si="1" ref="M9:M57">K9+L9</f>
        <v>1653516538</v>
      </c>
      <c r="N9" s="133"/>
    </row>
    <row r="10" spans="2:14" ht="15.75">
      <c r="B10" s="104"/>
      <c r="C10" s="105" t="s">
        <v>5</v>
      </c>
      <c r="D10" s="106" t="s">
        <v>52</v>
      </c>
      <c r="E10" s="106"/>
      <c r="F10" s="106"/>
      <c r="G10" s="222"/>
      <c r="H10" s="257">
        <v>530747295</v>
      </c>
      <c r="I10" s="258">
        <v>638625378</v>
      </c>
      <c r="J10" s="79">
        <f t="shared" si="0"/>
        <v>1169372673</v>
      </c>
      <c r="K10" s="257">
        <v>550781663</v>
      </c>
      <c r="L10" s="258">
        <v>580772731</v>
      </c>
      <c r="M10" s="79">
        <f t="shared" si="1"/>
        <v>1131554394</v>
      </c>
      <c r="N10" s="128"/>
    </row>
    <row r="11" spans="2:14" ht="15.75">
      <c r="B11" s="104"/>
      <c r="C11" s="105" t="s">
        <v>7</v>
      </c>
      <c r="D11" s="107" t="s">
        <v>53</v>
      </c>
      <c r="E11" s="106"/>
      <c r="F11" s="106"/>
      <c r="G11" s="222"/>
      <c r="H11" s="257">
        <v>1215427</v>
      </c>
      <c r="I11" s="259">
        <v>0</v>
      </c>
      <c r="J11" s="79">
        <f t="shared" si="0"/>
        <v>1215427</v>
      </c>
      <c r="K11" s="257">
        <v>571052</v>
      </c>
      <c r="L11" s="259">
        <v>0</v>
      </c>
      <c r="M11" s="79">
        <f t="shared" si="1"/>
        <v>571052</v>
      </c>
      <c r="N11" s="128"/>
    </row>
    <row r="12" spans="2:14" ht="15.75">
      <c r="B12" s="104"/>
      <c r="C12" s="105" t="s">
        <v>9</v>
      </c>
      <c r="D12" s="106" t="s">
        <v>54</v>
      </c>
      <c r="E12" s="106"/>
      <c r="F12" s="106"/>
      <c r="G12" s="222"/>
      <c r="H12" s="257">
        <v>181433462</v>
      </c>
      <c r="I12" s="259">
        <v>448527356</v>
      </c>
      <c r="J12" s="79">
        <f t="shared" si="0"/>
        <v>629960818</v>
      </c>
      <c r="K12" s="257">
        <v>178449876</v>
      </c>
      <c r="L12" s="259">
        <v>328555694</v>
      </c>
      <c r="M12" s="79">
        <f t="shared" si="1"/>
        <v>507005570</v>
      </c>
      <c r="N12" s="128"/>
    </row>
    <row r="13" spans="2:14" ht="15.75">
      <c r="B13" s="104"/>
      <c r="C13" s="105" t="s">
        <v>21</v>
      </c>
      <c r="D13" s="106" t="s">
        <v>56</v>
      </c>
      <c r="E13" s="106"/>
      <c r="F13" s="106"/>
      <c r="G13" s="222"/>
      <c r="H13" s="257">
        <v>3884556</v>
      </c>
      <c r="I13" s="259">
        <v>1311883</v>
      </c>
      <c r="J13" s="79">
        <f t="shared" si="0"/>
        <v>5196439</v>
      </c>
      <c r="K13" s="257">
        <v>12521798</v>
      </c>
      <c r="L13" s="259">
        <v>225527</v>
      </c>
      <c r="M13" s="79">
        <f t="shared" si="1"/>
        <v>12747325</v>
      </c>
      <c r="N13" s="128"/>
    </row>
    <row r="14" spans="2:14" ht="15.75">
      <c r="B14" s="104"/>
      <c r="C14" s="105" t="s">
        <v>55</v>
      </c>
      <c r="D14" s="106" t="s">
        <v>58</v>
      </c>
      <c r="E14" s="106"/>
      <c r="F14" s="106"/>
      <c r="G14" s="222"/>
      <c r="H14" s="257">
        <v>12912393</v>
      </c>
      <c r="I14" s="259">
        <v>2655536</v>
      </c>
      <c r="J14" s="79">
        <f t="shared" si="0"/>
        <v>15567929</v>
      </c>
      <c r="K14" s="257">
        <v>93256</v>
      </c>
      <c r="L14" s="259">
        <v>1544941</v>
      </c>
      <c r="M14" s="79">
        <f t="shared" si="1"/>
        <v>1638197</v>
      </c>
      <c r="N14" s="128"/>
    </row>
    <row r="15" spans="2:14" ht="15.75">
      <c r="B15" s="104"/>
      <c r="C15" s="105" t="s">
        <v>57</v>
      </c>
      <c r="D15" s="106" t="s">
        <v>61</v>
      </c>
      <c r="E15" s="106"/>
      <c r="F15" s="106"/>
      <c r="G15" s="222"/>
      <c r="H15" s="260"/>
      <c r="I15" s="261"/>
      <c r="J15" s="79">
        <f t="shared" si="0"/>
        <v>0</v>
      </c>
      <c r="K15" s="66"/>
      <c r="L15" s="67"/>
      <c r="M15" s="79">
        <f t="shared" si="1"/>
        <v>0</v>
      </c>
      <c r="N15" s="128"/>
    </row>
    <row r="16" spans="1:14" s="65" customFormat="1" ht="16.5" thickBot="1">
      <c r="A16" s="103"/>
      <c r="B16" s="102" t="s">
        <v>62</v>
      </c>
      <c r="C16" s="108" t="s">
        <v>218</v>
      </c>
      <c r="D16" s="103"/>
      <c r="E16" s="103"/>
      <c r="F16" s="103"/>
      <c r="G16" s="223" t="s">
        <v>166</v>
      </c>
      <c r="H16" s="68"/>
      <c r="I16" s="69"/>
      <c r="J16" s="80">
        <f t="shared" si="0"/>
        <v>0</v>
      </c>
      <c r="K16" s="68"/>
      <c r="L16" s="69"/>
      <c r="M16" s="80">
        <f t="shared" si="1"/>
        <v>0</v>
      </c>
      <c r="N16" s="133"/>
    </row>
    <row r="17" spans="1:14" s="65" customFormat="1" ht="16.5" thickBot="1">
      <c r="A17" s="103"/>
      <c r="B17" s="102" t="s">
        <v>15</v>
      </c>
      <c r="C17" s="108" t="s">
        <v>169</v>
      </c>
      <c r="D17" s="103"/>
      <c r="E17" s="103"/>
      <c r="F17" s="103"/>
      <c r="G17" s="224" t="s">
        <v>167</v>
      </c>
      <c r="H17" s="91">
        <f>H18+H19</f>
        <v>0</v>
      </c>
      <c r="I17" s="92">
        <f>I18+I19</f>
        <v>472202785</v>
      </c>
      <c r="J17" s="81">
        <f t="shared" si="0"/>
        <v>472202785</v>
      </c>
      <c r="K17" s="91">
        <f>K18+K19</f>
        <v>500000</v>
      </c>
      <c r="L17" s="92">
        <f>L18+L19</f>
        <v>415971608</v>
      </c>
      <c r="M17" s="81">
        <f t="shared" si="1"/>
        <v>416471608</v>
      </c>
      <c r="N17" s="133"/>
    </row>
    <row r="18" spans="2:14" ht="15.75">
      <c r="B18" s="104"/>
      <c r="C18" s="105" t="s">
        <v>5</v>
      </c>
      <c r="D18" s="106" t="s">
        <v>147</v>
      </c>
      <c r="E18" s="106"/>
      <c r="F18" s="106"/>
      <c r="G18" s="222"/>
      <c r="H18" s="66"/>
      <c r="I18" s="67"/>
      <c r="J18" s="79">
        <f t="shared" si="0"/>
        <v>0</v>
      </c>
      <c r="K18" s="66"/>
      <c r="L18" s="67"/>
      <c r="M18" s="79">
        <f t="shared" si="1"/>
        <v>0</v>
      </c>
      <c r="N18" s="128"/>
    </row>
    <row r="19" spans="2:14" ht="15.75">
      <c r="B19" s="104"/>
      <c r="C19" s="105" t="s">
        <v>7</v>
      </c>
      <c r="D19" s="106" t="s">
        <v>63</v>
      </c>
      <c r="E19" s="106"/>
      <c r="F19" s="106"/>
      <c r="G19" s="222"/>
      <c r="H19" s="93">
        <f>H20+H21+H22</f>
        <v>0</v>
      </c>
      <c r="I19" s="94">
        <f>I20+I21+I22</f>
        <v>472202785</v>
      </c>
      <c r="J19" s="79">
        <f t="shared" si="0"/>
        <v>472202785</v>
      </c>
      <c r="K19" s="93">
        <f>K20+K21+K22</f>
        <v>500000</v>
      </c>
      <c r="L19" s="94">
        <f>L20+L21+L22</f>
        <v>415971608</v>
      </c>
      <c r="M19" s="79">
        <f t="shared" si="1"/>
        <v>416471608</v>
      </c>
      <c r="N19" s="128"/>
    </row>
    <row r="20" spans="2:14" ht="15.75">
      <c r="B20" s="104"/>
      <c r="C20" s="109"/>
      <c r="D20" s="107" t="s">
        <v>64</v>
      </c>
      <c r="E20" s="106"/>
      <c r="F20" s="106"/>
      <c r="G20" s="225"/>
      <c r="H20" s="70"/>
      <c r="I20" s="71"/>
      <c r="J20" s="82">
        <f t="shared" si="0"/>
        <v>0</v>
      </c>
      <c r="K20" s="70"/>
      <c r="L20" s="71"/>
      <c r="M20" s="82">
        <f t="shared" si="1"/>
        <v>0</v>
      </c>
      <c r="N20" s="128"/>
    </row>
    <row r="21" spans="2:14" ht="15.75">
      <c r="B21" s="104"/>
      <c r="C21" s="109"/>
      <c r="D21" s="107" t="s">
        <v>65</v>
      </c>
      <c r="E21" s="106"/>
      <c r="F21" s="106"/>
      <c r="G21" s="226"/>
      <c r="H21" s="262"/>
      <c r="I21" s="263">
        <v>472202785</v>
      </c>
      <c r="J21" s="83">
        <f t="shared" si="0"/>
        <v>472202785</v>
      </c>
      <c r="K21" s="262">
        <v>500000</v>
      </c>
      <c r="L21" s="263">
        <v>415971608</v>
      </c>
      <c r="M21" s="83">
        <f t="shared" si="1"/>
        <v>416471608</v>
      </c>
      <c r="N21" s="128"/>
    </row>
    <row r="22" spans="2:14" ht="15.75">
      <c r="B22" s="104"/>
      <c r="C22" s="109"/>
      <c r="D22" s="106" t="s">
        <v>66</v>
      </c>
      <c r="E22" s="106"/>
      <c r="F22" s="106"/>
      <c r="G22" s="226"/>
      <c r="H22" s="70"/>
      <c r="I22" s="71"/>
      <c r="J22" s="83">
        <f t="shared" si="0"/>
        <v>0</v>
      </c>
      <c r="K22" s="70"/>
      <c r="L22" s="71"/>
      <c r="M22" s="83">
        <f t="shared" si="1"/>
        <v>0</v>
      </c>
      <c r="N22" s="128"/>
    </row>
    <row r="23" spans="1:14" s="65" customFormat="1" ht="16.5" thickBot="1">
      <c r="A23" s="103"/>
      <c r="B23" s="102" t="s">
        <v>67</v>
      </c>
      <c r="C23" s="108" t="s">
        <v>173</v>
      </c>
      <c r="D23" s="103"/>
      <c r="E23" s="103"/>
      <c r="F23" s="103"/>
      <c r="G23" s="221" t="s">
        <v>168</v>
      </c>
      <c r="H23" s="63"/>
      <c r="I23" s="64"/>
      <c r="J23" s="78">
        <f t="shared" si="0"/>
        <v>0</v>
      </c>
      <c r="K23" s="63"/>
      <c r="L23" s="64"/>
      <c r="M23" s="78">
        <f t="shared" si="1"/>
        <v>0</v>
      </c>
      <c r="N23" s="133"/>
    </row>
    <row r="24" spans="1:14" s="65" customFormat="1" ht="16.5" thickBot="1">
      <c r="A24" s="103"/>
      <c r="B24" s="102" t="s">
        <v>17</v>
      </c>
      <c r="C24" s="108" t="s">
        <v>171</v>
      </c>
      <c r="D24" s="103"/>
      <c r="E24" s="103"/>
      <c r="F24" s="103"/>
      <c r="G24" s="221" t="s">
        <v>172</v>
      </c>
      <c r="H24" s="89">
        <f>H25+H26+H27</f>
        <v>0</v>
      </c>
      <c r="I24" s="90">
        <f>I25+I26+I27</f>
        <v>0</v>
      </c>
      <c r="J24" s="78">
        <f t="shared" si="0"/>
        <v>0</v>
      </c>
      <c r="K24" s="89">
        <f>K25+K26+K27</f>
        <v>0</v>
      </c>
      <c r="L24" s="90">
        <f>L25+L26+L27</f>
        <v>0</v>
      </c>
      <c r="M24" s="78">
        <f t="shared" si="1"/>
        <v>0</v>
      </c>
      <c r="N24" s="133"/>
    </row>
    <row r="25" spans="2:14" ht="15.75">
      <c r="B25" s="104"/>
      <c r="C25" s="105" t="s">
        <v>5</v>
      </c>
      <c r="D25" s="106" t="s">
        <v>68</v>
      </c>
      <c r="E25" s="106"/>
      <c r="F25" s="106"/>
      <c r="G25" s="222"/>
      <c r="H25" s="66"/>
      <c r="I25" s="67"/>
      <c r="J25" s="79">
        <f t="shared" si="0"/>
        <v>0</v>
      </c>
      <c r="K25" s="66"/>
      <c r="L25" s="67"/>
      <c r="M25" s="79">
        <f t="shared" si="1"/>
        <v>0</v>
      </c>
      <c r="N25" s="128"/>
    </row>
    <row r="26" spans="2:14" ht="15.75">
      <c r="B26" s="104"/>
      <c r="C26" s="105" t="s">
        <v>7</v>
      </c>
      <c r="D26" s="106" t="s">
        <v>69</v>
      </c>
      <c r="E26" s="106"/>
      <c r="F26" s="106"/>
      <c r="G26" s="222"/>
      <c r="H26" s="66"/>
      <c r="I26" s="67"/>
      <c r="J26" s="79">
        <f t="shared" si="0"/>
        <v>0</v>
      </c>
      <c r="K26" s="66"/>
      <c r="L26" s="67"/>
      <c r="M26" s="79">
        <f t="shared" si="1"/>
        <v>0</v>
      </c>
      <c r="N26" s="128"/>
    </row>
    <row r="27" spans="2:14" ht="15.75">
      <c r="B27" s="104"/>
      <c r="C27" s="105" t="s">
        <v>9</v>
      </c>
      <c r="D27" s="106" t="s">
        <v>70</v>
      </c>
      <c r="E27" s="106"/>
      <c r="F27" s="106"/>
      <c r="G27" s="222"/>
      <c r="H27" s="66"/>
      <c r="I27" s="67"/>
      <c r="J27" s="79">
        <f t="shared" si="0"/>
        <v>0</v>
      </c>
      <c r="K27" s="66"/>
      <c r="L27" s="67"/>
      <c r="M27" s="79">
        <f t="shared" si="1"/>
        <v>0</v>
      </c>
      <c r="N27" s="128"/>
    </row>
    <row r="28" spans="1:14" s="65" customFormat="1" ht="16.5" thickBot="1">
      <c r="A28" s="103"/>
      <c r="B28" s="102" t="s">
        <v>71</v>
      </c>
      <c r="C28" s="110" t="s">
        <v>72</v>
      </c>
      <c r="D28" s="103"/>
      <c r="E28" s="103"/>
      <c r="F28" s="103"/>
      <c r="G28" s="221"/>
      <c r="H28" s="89">
        <f>H29+H30+H31</f>
        <v>3730577</v>
      </c>
      <c r="I28" s="90">
        <f>I29+I30+I31</f>
        <v>732123</v>
      </c>
      <c r="J28" s="78">
        <f t="shared" si="0"/>
        <v>4462700</v>
      </c>
      <c r="K28" s="89">
        <f>K29+K30+K31</f>
        <v>8482034</v>
      </c>
      <c r="L28" s="90">
        <f>L29+L30+L31</f>
        <v>675878</v>
      </c>
      <c r="M28" s="78">
        <f t="shared" si="1"/>
        <v>9157912</v>
      </c>
      <c r="N28" s="133"/>
    </row>
    <row r="29" spans="2:14" ht="15.75">
      <c r="B29" s="104"/>
      <c r="C29" s="105" t="s">
        <v>5</v>
      </c>
      <c r="D29" s="106" t="s">
        <v>73</v>
      </c>
      <c r="E29" s="106"/>
      <c r="F29" s="106"/>
      <c r="G29" s="222"/>
      <c r="H29" s="260">
        <v>3659952</v>
      </c>
      <c r="I29" s="261">
        <v>526044</v>
      </c>
      <c r="J29" s="79">
        <f t="shared" si="0"/>
        <v>4185996</v>
      </c>
      <c r="K29" s="260">
        <v>8415180</v>
      </c>
      <c r="L29" s="261">
        <v>596097</v>
      </c>
      <c r="M29" s="79">
        <f t="shared" si="1"/>
        <v>9011277</v>
      </c>
      <c r="N29" s="128"/>
    </row>
    <row r="30" spans="2:14" ht="15.75">
      <c r="B30" s="104"/>
      <c r="C30" s="105" t="s">
        <v>7</v>
      </c>
      <c r="D30" s="106" t="s">
        <v>74</v>
      </c>
      <c r="E30" s="106"/>
      <c r="F30" s="106"/>
      <c r="G30" s="222"/>
      <c r="H30" s="260"/>
      <c r="I30" s="261"/>
      <c r="J30" s="79">
        <f t="shared" si="0"/>
        <v>0</v>
      </c>
      <c r="K30" s="260">
        <v>11274</v>
      </c>
      <c r="L30" s="261"/>
      <c r="M30" s="79">
        <f t="shared" si="1"/>
        <v>11274</v>
      </c>
      <c r="N30" s="128"/>
    </row>
    <row r="31" spans="2:14" ht="15.75">
      <c r="B31" s="104"/>
      <c r="C31" s="105" t="s">
        <v>9</v>
      </c>
      <c r="D31" s="106" t="s">
        <v>10</v>
      </c>
      <c r="E31" s="106"/>
      <c r="F31" s="106"/>
      <c r="G31" s="222"/>
      <c r="H31" s="260">
        <v>70625</v>
      </c>
      <c r="I31" s="261">
        <v>206079</v>
      </c>
      <c r="J31" s="79">
        <f t="shared" si="0"/>
        <v>276704</v>
      </c>
      <c r="K31" s="260">
        <v>55580</v>
      </c>
      <c r="L31" s="261">
        <v>79781</v>
      </c>
      <c r="M31" s="79">
        <f t="shared" si="1"/>
        <v>135361</v>
      </c>
      <c r="N31" s="128"/>
    </row>
    <row r="32" spans="1:14" s="65" customFormat="1" ht="16.5" thickBot="1">
      <c r="A32" s="103"/>
      <c r="B32" s="102" t="s">
        <v>75</v>
      </c>
      <c r="C32" s="110" t="s">
        <v>219</v>
      </c>
      <c r="D32" s="103"/>
      <c r="E32" s="103"/>
      <c r="F32" s="103"/>
      <c r="G32" s="221"/>
      <c r="H32" s="89">
        <f>H33+H34</f>
        <v>0</v>
      </c>
      <c r="I32" s="90">
        <f>I33+I34</f>
        <v>0</v>
      </c>
      <c r="J32" s="78">
        <f t="shared" si="0"/>
        <v>0</v>
      </c>
      <c r="K32" s="89">
        <f>K33+K34</f>
        <v>0</v>
      </c>
      <c r="L32" s="90">
        <f>L33+L34</f>
        <v>0</v>
      </c>
      <c r="M32" s="78">
        <f t="shared" si="1"/>
        <v>0</v>
      </c>
      <c r="N32" s="133"/>
    </row>
    <row r="33" spans="2:14" ht="15.75">
      <c r="B33" s="104"/>
      <c r="C33" s="105" t="s">
        <v>5</v>
      </c>
      <c r="D33" s="106" t="s">
        <v>76</v>
      </c>
      <c r="E33" s="106"/>
      <c r="F33" s="106"/>
      <c r="G33" s="222"/>
      <c r="H33" s="66"/>
      <c r="I33" s="67"/>
      <c r="J33" s="79">
        <f t="shared" si="0"/>
        <v>0</v>
      </c>
      <c r="K33" s="66"/>
      <c r="L33" s="67"/>
      <c r="M33" s="79">
        <f t="shared" si="1"/>
        <v>0</v>
      </c>
      <c r="N33" s="128"/>
    </row>
    <row r="34" spans="2:14" ht="15.75">
      <c r="B34" s="104"/>
      <c r="C34" s="105" t="s">
        <v>7</v>
      </c>
      <c r="D34" s="106" t="s">
        <v>77</v>
      </c>
      <c r="E34" s="106"/>
      <c r="F34" s="106"/>
      <c r="G34" s="222"/>
      <c r="H34" s="66"/>
      <c r="I34" s="67"/>
      <c r="J34" s="79">
        <f t="shared" si="0"/>
        <v>0</v>
      </c>
      <c r="K34" s="66"/>
      <c r="L34" s="67"/>
      <c r="M34" s="79">
        <f t="shared" si="1"/>
        <v>0</v>
      </c>
      <c r="N34" s="128"/>
    </row>
    <row r="35" spans="1:14" s="65" customFormat="1" ht="16.5" thickBot="1">
      <c r="A35" s="103"/>
      <c r="B35" s="102" t="s">
        <v>32</v>
      </c>
      <c r="C35" s="108" t="s">
        <v>78</v>
      </c>
      <c r="D35" s="103"/>
      <c r="E35" s="103"/>
      <c r="F35" s="103"/>
      <c r="G35" s="221"/>
      <c r="H35" s="264">
        <v>1850781</v>
      </c>
      <c r="I35" s="265">
        <v>78236</v>
      </c>
      <c r="J35" s="78">
        <f t="shared" si="0"/>
        <v>1929017</v>
      </c>
      <c r="K35" s="264">
        <v>2186938</v>
      </c>
      <c r="L35" s="265">
        <v>183421</v>
      </c>
      <c r="M35" s="78">
        <f t="shared" si="1"/>
        <v>2370359</v>
      </c>
      <c r="N35" s="133"/>
    </row>
    <row r="36" spans="1:14" s="65" customFormat="1" ht="16.5" thickBot="1">
      <c r="A36" s="103"/>
      <c r="B36" s="102" t="s">
        <v>36</v>
      </c>
      <c r="C36" s="108" t="s">
        <v>79</v>
      </c>
      <c r="D36" s="103"/>
      <c r="E36" s="103"/>
      <c r="F36" s="103"/>
      <c r="G36" s="221"/>
      <c r="H36" s="266"/>
      <c r="I36" s="267">
        <v>452</v>
      </c>
      <c r="J36" s="78">
        <f t="shared" si="0"/>
        <v>452</v>
      </c>
      <c r="K36" s="266">
        <v>0</v>
      </c>
      <c r="L36" s="267">
        <v>391592</v>
      </c>
      <c r="M36" s="78">
        <f t="shared" si="1"/>
        <v>391592</v>
      </c>
      <c r="N36" s="133"/>
    </row>
    <row r="37" spans="1:14" s="65" customFormat="1" ht="16.5" thickBot="1">
      <c r="A37" s="103"/>
      <c r="B37" s="102" t="s">
        <v>39</v>
      </c>
      <c r="C37" s="108" t="s">
        <v>175</v>
      </c>
      <c r="D37" s="103"/>
      <c r="E37" s="103"/>
      <c r="F37" s="103"/>
      <c r="G37" s="221" t="s">
        <v>170</v>
      </c>
      <c r="H37" s="264">
        <v>16943630</v>
      </c>
      <c r="I37" s="268">
        <v>4862656</v>
      </c>
      <c r="J37" s="78">
        <f t="shared" si="0"/>
        <v>21806286</v>
      </c>
      <c r="K37" s="264">
        <v>16961192</v>
      </c>
      <c r="L37" s="268">
        <v>3841932</v>
      </c>
      <c r="M37" s="78">
        <f t="shared" si="1"/>
        <v>20803124</v>
      </c>
      <c r="N37" s="133"/>
    </row>
    <row r="38" spans="1:14" s="65" customFormat="1" ht="16.5" thickBot="1">
      <c r="A38" s="103"/>
      <c r="B38" s="102" t="s">
        <v>40</v>
      </c>
      <c r="C38" s="108" t="s">
        <v>80</v>
      </c>
      <c r="D38" s="103"/>
      <c r="E38" s="103"/>
      <c r="F38" s="103"/>
      <c r="G38" s="221"/>
      <c r="H38" s="89">
        <f>H39+H40+H41+H42</f>
        <v>58283007</v>
      </c>
      <c r="I38" s="90">
        <f>I39+I40+I41+I42</f>
        <v>0</v>
      </c>
      <c r="J38" s="78">
        <f t="shared" si="0"/>
        <v>58283007</v>
      </c>
      <c r="K38" s="89">
        <f>K39+K40+K41+K42</f>
        <v>48074260</v>
      </c>
      <c r="L38" s="90">
        <f>L39+L40+L41+L42</f>
        <v>0</v>
      </c>
      <c r="M38" s="78">
        <f t="shared" si="1"/>
        <v>48074260</v>
      </c>
      <c r="N38" s="133"/>
    </row>
    <row r="39" spans="2:14" ht="15.75">
      <c r="B39" s="104"/>
      <c r="C39" s="105" t="s">
        <v>5</v>
      </c>
      <c r="D39" s="106" t="s">
        <v>81</v>
      </c>
      <c r="E39" s="106"/>
      <c r="F39" s="106"/>
      <c r="G39" s="222"/>
      <c r="H39" s="66"/>
      <c r="I39" s="67"/>
      <c r="J39" s="79">
        <f t="shared" si="0"/>
        <v>0</v>
      </c>
      <c r="K39" s="66"/>
      <c r="L39" s="67"/>
      <c r="M39" s="79">
        <f t="shared" si="1"/>
        <v>0</v>
      </c>
      <c r="N39" s="128"/>
    </row>
    <row r="40" spans="2:14" ht="15.75">
      <c r="B40" s="104"/>
      <c r="C40" s="105" t="s">
        <v>7</v>
      </c>
      <c r="D40" s="106" t="s">
        <v>82</v>
      </c>
      <c r="E40" s="106"/>
      <c r="F40" s="106"/>
      <c r="G40" s="222"/>
      <c r="H40" s="66">
        <v>11516685</v>
      </c>
      <c r="I40" s="67"/>
      <c r="J40" s="79">
        <f>H40+I40</f>
        <v>11516685</v>
      </c>
      <c r="K40" s="66">
        <v>8717948</v>
      </c>
      <c r="L40" s="67"/>
      <c r="M40" s="79">
        <f t="shared" si="1"/>
        <v>8717948</v>
      </c>
      <c r="N40" s="128"/>
    </row>
    <row r="41" spans="2:14" ht="15.75">
      <c r="B41" s="104"/>
      <c r="C41" s="105" t="s">
        <v>9</v>
      </c>
      <c r="D41" s="106" t="s">
        <v>83</v>
      </c>
      <c r="E41" s="106"/>
      <c r="F41" s="106"/>
      <c r="G41" s="222"/>
      <c r="H41" s="260">
        <v>46766322</v>
      </c>
      <c r="I41" s="67"/>
      <c r="J41" s="79">
        <f>H41+I41</f>
        <v>46766322</v>
      </c>
      <c r="K41" s="260">
        <v>39356312</v>
      </c>
      <c r="L41" s="67"/>
      <c r="M41" s="79">
        <f t="shared" si="1"/>
        <v>39356312</v>
      </c>
      <c r="N41" s="128"/>
    </row>
    <row r="42" spans="2:14" ht="15.75">
      <c r="B42" s="104"/>
      <c r="C42" s="105" t="s">
        <v>21</v>
      </c>
      <c r="D42" s="106" t="s">
        <v>84</v>
      </c>
      <c r="E42" s="106"/>
      <c r="F42" s="106"/>
      <c r="G42" s="222"/>
      <c r="H42" s="66"/>
      <c r="I42" s="67"/>
      <c r="J42" s="79">
        <f>H42+I42</f>
        <v>0</v>
      </c>
      <c r="K42" s="66"/>
      <c r="L42" s="67"/>
      <c r="M42" s="79">
        <f t="shared" si="1"/>
        <v>0</v>
      </c>
      <c r="N42" s="128"/>
    </row>
    <row r="43" spans="1:14" s="65" customFormat="1" ht="16.5" thickBot="1">
      <c r="A43" s="103"/>
      <c r="B43" s="102" t="s">
        <v>41</v>
      </c>
      <c r="C43" s="110" t="s">
        <v>177</v>
      </c>
      <c r="D43" s="103"/>
      <c r="E43" s="103"/>
      <c r="F43" s="103"/>
      <c r="G43" s="221" t="s">
        <v>174</v>
      </c>
      <c r="H43" s="266">
        <v>8962462</v>
      </c>
      <c r="I43" s="267">
        <v>4816033</v>
      </c>
      <c r="J43" s="78">
        <f t="shared" si="0"/>
        <v>13778495</v>
      </c>
      <c r="K43" s="266">
        <v>8914669</v>
      </c>
      <c r="L43" s="267">
        <v>7494928</v>
      </c>
      <c r="M43" s="78">
        <f t="shared" si="1"/>
        <v>16409597</v>
      </c>
      <c r="N43" s="133"/>
    </row>
    <row r="44" spans="1:14" s="65" customFormat="1" ht="16.5" thickBot="1">
      <c r="A44" s="103"/>
      <c r="B44" s="102" t="s">
        <v>44</v>
      </c>
      <c r="C44" s="110" t="s">
        <v>179</v>
      </c>
      <c r="D44" s="103"/>
      <c r="E44" s="103"/>
      <c r="F44" s="103"/>
      <c r="G44" s="221" t="s">
        <v>176</v>
      </c>
      <c r="H44" s="89">
        <f>H45+H48+H52+H53+H54+H55</f>
        <v>298611132</v>
      </c>
      <c r="I44" s="90">
        <f>I45+I48+I52+I53+I54+I55</f>
        <v>0</v>
      </c>
      <c r="J44" s="78">
        <f t="shared" si="0"/>
        <v>298611132</v>
      </c>
      <c r="K44" s="89">
        <f>K45+K48+K52+K53+K54+K55</f>
        <v>160091559</v>
      </c>
      <c r="L44" s="90">
        <f>L45+L48+L52+L53+L54+L55</f>
        <v>0</v>
      </c>
      <c r="M44" s="78">
        <f t="shared" si="1"/>
        <v>160091559</v>
      </c>
      <c r="N44" s="133"/>
    </row>
    <row r="45" spans="2:14" ht="15.75">
      <c r="B45" s="104"/>
      <c r="C45" s="105" t="s">
        <v>5</v>
      </c>
      <c r="D45" s="106" t="s">
        <v>158</v>
      </c>
      <c r="E45" s="106"/>
      <c r="F45" s="106"/>
      <c r="G45" s="222"/>
      <c r="H45" s="93">
        <f>H46+H47</f>
        <v>80000000</v>
      </c>
      <c r="I45" s="94">
        <f>I46+I47</f>
        <v>0</v>
      </c>
      <c r="J45" s="79">
        <f t="shared" si="0"/>
        <v>80000000</v>
      </c>
      <c r="K45" s="93">
        <f>K46+K47</f>
        <v>80000000</v>
      </c>
      <c r="L45" s="94">
        <f>L46+L47</f>
        <v>0</v>
      </c>
      <c r="M45" s="79">
        <f t="shared" si="1"/>
        <v>80000000</v>
      </c>
      <c r="N45" s="128"/>
    </row>
    <row r="46" spans="2:14" ht="15.75">
      <c r="B46" s="104"/>
      <c r="C46" s="109"/>
      <c r="D46" s="106" t="s">
        <v>85</v>
      </c>
      <c r="E46" s="106"/>
      <c r="F46" s="106"/>
      <c r="G46" s="225"/>
      <c r="H46" s="262">
        <v>80000000</v>
      </c>
      <c r="I46" s="72"/>
      <c r="J46" s="79">
        <f t="shared" si="0"/>
        <v>80000000</v>
      </c>
      <c r="K46" s="262">
        <v>80000000</v>
      </c>
      <c r="L46" s="72"/>
      <c r="M46" s="79">
        <f t="shared" si="1"/>
        <v>80000000</v>
      </c>
      <c r="N46" s="128"/>
    </row>
    <row r="47" spans="2:14" ht="15.75">
      <c r="B47" s="104"/>
      <c r="C47" s="109"/>
      <c r="D47" s="106" t="s">
        <v>86</v>
      </c>
      <c r="E47" s="106"/>
      <c r="F47" s="106"/>
      <c r="G47" s="226"/>
      <c r="H47" s="70"/>
      <c r="I47" s="71"/>
      <c r="J47" s="79">
        <f t="shared" si="0"/>
        <v>0</v>
      </c>
      <c r="K47" s="70"/>
      <c r="L47" s="71"/>
      <c r="M47" s="79">
        <f t="shared" si="1"/>
        <v>0</v>
      </c>
      <c r="N47" s="128"/>
    </row>
    <row r="48" spans="2:14" ht="15.75">
      <c r="B48" s="104"/>
      <c r="C48" s="105" t="s">
        <v>7</v>
      </c>
      <c r="D48" s="107" t="s">
        <v>87</v>
      </c>
      <c r="E48" s="106"/>
      <c r="F48" s="106"/>
      <c r="G48" s="222"/>
      <c r="H48" s="93">
        <f>H49+H50+H51</f>
        <v>29773812</v>
      </c>
      <c r="I48" s="94">
        <f>I49+I50+I51</f>
        <v>0</v>
      </c>
      <c r="J48" s="79">
        <f t="shared" si="0"/>
        <v>29773812</v>
      </c>
      <c r="K48" s="93">
        <f>K49+K50+K51</f>
        <v>15921855</v>
      </c>
      <c r="L48" s="94">
        <f>L49+L50+L51</f>
        <v>0</v>
      </c>
      <c r="M48" s="79">
        <f t="shared" si="1"/>
        <v>15921855</v>
      </c>
      <c r="N48" s="128"/>
    </row>
    <row r="49" spans="2:14" ht="15.75">
      <c r="B49" s="104"/>
      <c r="C49" s="105"/>
      <c r="D49" s="109" t="s">
        <v>148</v>
      </c>
      <c r="E49" s="106"/>
      <c r="F49" s="106"/>
      <c r="G49" s="227"/>
      <c r="H49" s="262">
        <v>29773812</v>
      </c>
      <c r="I49" s="74"/>
      <c r="J49" s="79">
        <f t="shared" si="0"/>
        <v>29773812</v>
      </c>
      <c r="K49" s="262">
        <v>15921855</v>
      </c>
      <c r="L49" s="74"/>
      <c r="M49" s="79">
        <f t="shared" si="1"/>
        <v>15921855</v>
      </c>
      <c r="N49" s="128"/>
    </row>
    <row r="50" spans="2:14" ht="15.75">
      <c r="B50" s="104"/>
      <c r="C50" s="105"/>
      <c r="D50" s="107" t="s">
        <v>88</v>
      </c>
      <c r="E50" s="106"/>
      <c r="F50" s="106"/>
      <c r="G50" s="228"/>
      <c r="H50" s="75"/>
      <c r="I50" s="76"/>
      <c r="J50" s="79">
        <f t="shared" si="0"/>
        <v>0</v>
      </c>
      <c r="K50" s="75"/>
      <c r="L50" s="76"/>
      <c r="M50" s="79">
        <f t="shared" si="1"/>
        <v>0</v>
      </c>
      <c r="N50" s="128"/>
    </row>
    <row r="51" spans="2:14" ht="15.75">
      <c r="B51" s="104"/>
      <c r="C51" s="105"/>
      <c r="D51" s="107" t="s">
        <v>89</v>
      </c>
      <c r="E51" s="106"/>
      <c r="F51" s="106"/>
      <c r="G51" s="228"/>
      <c r="H51" s="75"/>
      <c r="I51" s="76"/>
      <c r="J51" s="79">
        <f t="shared" si="0"/>
        <v>0</v>
      </c>
      <c r="K51" s="75"/>
      <c r="L51" s="76"/>
      <c r="M51" s="79">
        <f t="shared" si="1"/>
        <v>0</v>
      </c>
      <c r="N51" s="128"/>
    </row>
    <row r="52" spans="2:14" ht="15.75">
      <c r="B52" s="104"/>
      <c r="C52" s="105" t="s">
        <v>9</v>
      </c>
      <c r="D52" s="109" t="s">
        <v>90</v>
      </c>
      <c r="E52" s="106"/>
      <c r="F52" s="106"/>
      <c r="G52" s="222"/>
      <c r="H52" s="262">
        <v>188837320</v>
      </c>
      <c r="I52" s="67"/>
      <c r="J52" s="79">
        <f t="shared" si="0"/>
        <v>188837320</v>
      </c>
      <c r="K52" s="262">
        <v>64169704</v>
      </c>
      <c r="L52" s="67"/>
      <c r="M52" s="79">
        <f t="shared" si="1"/>
        <v>64169704</v>
      </c>
      <c r="N52" s="128"/>
    </row>
    <row r="53" spans="2:14" ht="15.75">
      <c r="B53" s="104"/>
      <c r="C53" s="111" t="s">
        <v>21</v>
      </c>
      <c r="D53" s="106" t="s">
        <v>91</v>
      </c>
      <c r="E53" s="106"/>
      <c r="F53" s="106"/>
      <c r="G53" s="222"/>
      <c r="H53" s="66"/>
      <c r="I53" s="67"/>
      <c r="J53" s="79">
        <f t="shared" si="0"/>
        <v>0</v>
      </c>
      <c r="K53" s="66"/>
      <c r="L53" s="67"/>
      <c r="M53" s="79">
        <f t="shared" si="1"/>
        <v>0</v>
      </c>
      <c r="N53" s="128"/>
    </row>
    <row r="54" spans="2:14" ht="15.75">
      <c r="B54" s="104"/>
      <c r="C54" s="111" t="s">
        <v>55</v>
      </c>
      <c r="D54" s="106" t="s">
        <v>181</v>
      </c>
      <c r="E54" s="106"/>
      <c r="F54" s="106"/>
      <c r="G54" s="222" t="s">
        <v>178</v>
      </c>
      <c r="H54" s="66"/>
      <c r="I54" s="67"/>
      <c r="J54" s="79">
        <f t="shared" si="0"/>
        <v>0</v>
      </c>
      <c r="K54" s="66"/>
      <c r="L54" s="67"/>
      <c r="M54" s="79">
        <f t="shared" si="1"/>
        <v>0</v>
      </c>
      <c r="N54" s="128"/>
    </row>
    <row r="55" spans="2:14" ht="15.75">
      <c r="B55" s="104"/>
      <c r="C55" s="111" t="s">
        <v>57</v>
      </c>
      <c r="D55" s="106" t="s">
        <v>92</v>
      </c>
      <c r="E55" s="106"/>
      <c r="F55" s="106"/>
      <c r="G55" s="222"/>
      <c r="H55" s="93">
        <f>H56+H57</f>
        <v>0</v>
      </c>
      <c r="I55" s="94">
        <f>I56+I57</f>
        <v>0</v>
      </c>
      <c r="J55" s="79">
        <f t="shared" si="0"/>
        <v>0</v>
      </c>
      <c r="K55" s="93">
        <f>K56+K57</f>
        <v>0</v>
      </c>
      <c r="L55" s="94">
        <f>L56+L57</f>
        <v>0</v>
      </c>
      <c r="M55" s="79">
        <f t="shared" si="1"/>
        <v>0</v>
      </c>
      <c r="N55" s="128"/>
    </row>
    <row r="56" spans="2:14" ht="15.75">
      <c r="B56" s="104"/>
      <c r="C56" s="109"/>
      <c r="D56" s="106" t="s">
        <v>93</v>
      </c>
      <c r="E56" s="106"/>
      <c r="F56" s="106"/>
      <c r="G56" s="227"/>
      <c r="H56" s="73"/>
      <c r="I56" s="74"/>
      <c r="J56" s="79">
        <f t="shared" si="0"/>
        <v>0</v>
      </c>
      <c r="K56" s="73"/>
      <c r="L56" s="74"/>
      <c r="M56" s="79">
        <f t="shared" si="1"/>
        <v>0</v>
      </c>
      <c r="N56" s="128"/>
    </row>
    <row r="57" spans="2:14" ht="15.75">
      <c r="B57" s="104"/>
      <c r="C57" s="109"/>
      <c r="D57" s="106" t="s">
        <v>94</v>
      </c>
      <c r="E57" s="106"/>
      <c r="F57" s="106"/>
      <c r="G57" s="228"/>
      <c r="H57" s="75"/>
      <c r="I57" s="76"/>
      <c r="J57" s="79">
        <f t="shared" si="0"/>
        <v>0</v>
      </c>
      <c r="K57" s="75"/>
      <c r="L57" s="76"/>
      <c r="M57" s="79">
        <f t="shared" si="1"/>
        <v>0</v>
      </c>
      <c r="N57" s="128"/>
    </row>
    <row r="58" spans="1:14" s="65" customFormat="1" ht="16.5" thickBot="1">
      <c r="A58" s="103"/>
      <c r="B58" s="102" t="s">
        <v>47</v>
      </c>
      <c r="C58" s="110" t="s">
        <v>95</v>
      </c>
      <c r="D58" s="103"/>
      <c r="E58" s="103"/>
      <c r="F58" s="103"/>
      <c r="G58" s="221"/>
      <c r="H58" s="89">
        <f>H59+H60</f>
        <v>159319607</v>
      </c>
      <c r="I58" s="90">
        <f>I59+I60</f>
        <v>0</v>
      </c>
      <c r="J58" s="78">
        <f>H58+I58</f>
        <v>159319607</v>
      </c>
      <c r="K58" s="89">
        <f>K59+K60</f>
        <v>138519574</v>
      </c>
      <c r="L58" s="90">
        <f>L59+L60</f>
        <v>0</v>
      </c>
      <c r="M58" s="78">
        <f>K58+L58</f>
        <v>138519574</v>
      </c>
      <c r="N58" s="133"/>
    </row>
    <row r="59" spans="2:14" ht="15.75">
      <c r="B59" s="104"/>
      <c r="C59" s="105" t="s">
        <v>5</v>
      </c>
      <c r="D59" s="107" t="s">
        <v>96</v>
      </c>
      <c r="E59" s="106"/>
      <c r="F59" s="106"/>
      <c r="G59" s="222"/>
      <c r="H59" s="260">
        <v>159319607</v>
      </c>
      <c r="I59" s="67"/>
      <c r="J59" s="79">
        <f>H59+I59</f>
        <v>159319607</v>
      </c>
      <c r="K59" s="260">
        <v>138519574</v>
      </c>
      <c r="L59" s="67"/>
      <c r="M59" s="79">
        <f>K59+L59</f>
        <v>138519574</v>
      </c>
      <c r="N59" s="128"/>
    </row>
    <row r="60" spans="2:14" ht="15.75">
      <c r="B60" s="104"/>
      <c r="C60" s="105" t="s">
        <v>7</v>
      </c>
      <c r="D60" s="107" t="s">
        <v>97</v>
      </c>
      <c r="E60" s="106"/>
      <c r="F60" s="106"/>
      <c r="G60" s="222"/>
      <c r="H60" s="66"/>
      <c r="I60" s="67"/>
      <c r="J60" s="79">
        <f>H60+I60</f>
        <v>0</v>
      </c>
      <c r="K60" s="66"/>
      <c r="L60" s="67"/>
      <c r="M60" s="79">
        <f>K60+L60</f>
        <v>0</v>
      </c>
      <c r="N60" s="128"/>
    </row>
    <row r="61" spans="2:14" ht="15.75">
      <c r="B61" s="104"/>
      <c r="C61" s="109"/>
      <c r="D61" s="106"/>
      <c r="E61" s="106"/>
      <c r="F61" s="106"/>
      <c r="G61" s="229"/>
      <c r="H61" s="77"/>
      <c r="I61" s="11"/>
      <c r="J61" s="84"/>
      <c r="K61" s="77"/>
      <c r="L61" s="11"/>
      <c r="M61" s="84"/>
      <c r="N61" s="128"/>
    </row>
    <row r="62" spans="1:14" s="65" customFormat="1" ht="16.5" thickBot="1">
      <c r="A62" s="103"/>
      <c r="B62" s="102"/>
      <c r="C62" s="110" t="s">
        <v>182</v>
      </c>
      <c r="D62" s="103"/>
      <c r="E62" s="103"/>
      <c r="F62" s="103"/>
      <c r="G62" s="230" t="s">
        <v>180</v>
      </c>
      <c r="H62" s="95">
        <f>H58+H44+H43+H38+H37+H36+H35+H32+H28+H24+H17+H16+H9+H23</f>
        <v>1277894329</v>
      </c>
      <c r="I62" s="96">
        <f>I58+I44+I43+I38+I37+I36+I35+I32+I28+I24+I23+I17+I16+I9</f>
        <v>1573812438</v>
      </c>
      <c r="J62" s="85">
        <f>H62+I62</f>
        <v>2851706767</v>
      </c>
      <c r="K62" s="95">
        <f>K58+K44+K43+K38+K37+K36+K35+K32+K28+K24+K17+K16+K9+K23</f>
        <v>1126147871</v>
      </c>
      <c r="L62" s="96">
        <f>L58+L44+L43+L38+L37+L36+L35+L32+L28+L24+L23+L17+L16+L9</f>
        <v>1339658252</v>
      </c>
      <c r="M62" s="85">
        <f>K62+L62</f>
        <v>2465806123</v>
      </c>
      <c r="N62" s="133"/>
    </row>
    <row r="63" spans="2:14" ht="16.5" thickTop="1">
      <c r="B63" s="97"/>
      <c r="C63" s="98"/>
      <c r="D63" s="99"/>
      <c r="E63" s="99"/>
      <c r="F63" s="100"/>
      <c r="G63" s="229"/>
      <c r="H63" s="77"/>
      <c r="I63" s="11"/>
      <c r="J63" s="84"/>
      <c r="K63" s="77"/>
      <c r="L63" s="11"/>
      <c r="M63" s="84"/>
      <c r="N63" s="128"/>
    </row>
    <row r="64" spans="2:14" ht="15.75">
      <c r="B64" s="104"/>
      <c r="C64" s="109" t="s">
        <v>184</v>
      </c>
      <c r="D64" s="106"/>
      <c r="E64" s="106"/>
      <c r="F64" s="112"/>
      <c r="G64" s="229" t="s">
        <v>183</v>
      </c>
      <c r="H64" s="77"/>
      <c r="I64" s="11"/>
      <c r="J64" s="84"/>
      <c r="K64" s="77"/>
      <c r="L64" s="11"/>
      <c r="M64" s="84"/>
      <c r="N64" s="128"/>
    </row>
    <row r="65" spans="2:14" ht="15.75">
      <c r="B65" s="104"/>
      <c r="C65" s="109"/>
      <c r="D65" s="106"/>
      <c r="E65" s="106"/>
      <c r="F65" s="112"/>
      <c r="G65" s="229"/>
      <c r="H65" s="77"/>
      <c r="I65" s="11"/>
      <c r="J65" s="84"/>
      <c r="K65" s="77"/>
      <c r="L65" s="11"/>
      <c r="M65" s="84"/>
      <c r="N65" s="128"/>
    </row>
    <row r="66" spans="2:14" ht="16.5" thickBot="1">
      <c r="B66" s="104" t="s">
        <v>3</v>
      </c>
      <c r="C66" s="109" t="s">
        <v>186</v>
      </c>
      <c r="D66" s="106"/>
      <c r="E66" s="106"/>
      <c r="F66" s="112"/>
      <c r="G66" s="231" t="s">
        <v>185</v>
      </c>
      <c r="H66" s="251">
        <v>32830915</v>
      </c>
      <c r="I66" s="269">
        <v>85710510</v>
      </c>
      <c r="J66" s="86">
        <f>H66+I66</f>
        <v>118541425</v>
      </c>
      <c r="K66" s="251">
        <v>27634632</v>
      </c>
      <c r="L66" s="269">
        <v>69996342</v>
      </c>
      <c r="M66" s="86">
        <f>K66+L66</f>
        <v>97630974</v>
      </c>
      <c r="N66" s="128"/>
    </row>
    <row r="67" spans="2:14" ht="16.5" thickBot="1">
      <c r="B67" s="104" t="s">
        <v>11</v>
      </c>
      <c r="C67" s="107" t="s">
        <v>188</v>
      </c>
      <c r="D67" s="106"/>
      <c r="E67" s="106"/>
      <c r="F67" s="112"/>
      <c r="G67" s="231" t="s">
        <v>187</v>
      </c>
      <c r="H67" s="251">
        <v>141451141</v>
      </c>
      <c r="I67" s="269"/>
      <c r="J67" s="86">
        <f>H67+I67</f>
        <v>141451141</v>
      </c>
      <c r="K67" s="251">
        <v>123900789</v>
      </c>
      <c r="L67" s="269"/>
      <c r="M67" s="86">
        <f>K67+L67</f>
        <v>123900789</v>
      </c>
      <c r="N67" s="128"/>
    </row>
    <row r="68" spans="2:14" ht="16.5" thickBot="1">
      <c r="B68" s="104" t="s">
        <v>15</v>
      </c>
      <c r="C68" s="109" t="s">
        <v>190</v>
      </c>
      <c r="D68" s="106"/>
      <c r="E68" s="106"/>
      <c r="F68" s="112"/>
      <c r="G68" s="231" t="s">
        <v>189</v>
      </c>
      <c r="H68" s="251">
        <v>267091340</v>
      </c>
      <c r="I68" s="269">
        <v>399212138</v>
      </c>
      <c r="J68" s="86">
        <f>H68+I68</f>
        <v>666303478</v>
      </c>
      <c r="K68" s="251">
        <v>262085000</v>
      </c>
      <c r="L68" s="269">
        <v>463857370</v>
      </c>
      <c r="M68" s="86">
        <f>K68+L68</f>
        <v>725942370</v>
      </c>
      <c r="N68" s="128"/>
    </row>
    <row r="69" spans="2:14" ht="16.5" thickBot="1">
      <c r="B69" s="104" t="s">
        <v>16</v>
      </c>
      <c r="C69" s="109" t="s">
        <v>159</v>
      </c>
      <c r="D69" s="106"/>
      <c r="E69" s="106"/>
      <c r="F69" s="112"/>
      <c r="G69" s="231"/>
      <c r="H69" s="251">
        <v>2027533349</v>
      </c>
      <c r="I69" s="269">
        <v>2959904057</v>
      </c>
      <c r="J69" s="87">
        <f>H69+I69</f>
        <v>4987437406</v>
      </c>
      <c r="K69" s="251">
        <v>1649048865</v>
      </c>
      <c r="L69" s="269">
        <v>2362692799</v>
      </c>
      <c r="M69" s="87">
        <f>K69+L69</f>
        <v>4011741664</v>
      </c>
      <c r="N69" s="128"/>
    </row>
    <row r="70" spans="1:14" s="136" customFormat="1" ht="16.5" thickBot="1">
      <c r="A70" s="103"/>
      <c r="B70" s="113"/>
      <c r="C70" s="114" t="s">
        <v>98</v>
      </c>
      <c r="D70" s="96"/>
      <c r="E70" s="96"/>
      <c r="F70" s="115"/>
      <c r="G70" s="212"/>
      <c r="H70" s="95">
        <f>H66+H67+H68+H69</f>
        <v>2468906745</v>
      </c>
      <c r="I70" s="96">
        <f>I66+I67+I68+I69</f>
        <v>3444826705</v>
      </c>
      <c r="J70" s="88">
        <f>H70+I70</f>
        <v>5913733450</v>
      </c>
      <c r="K70" s="95">
        <f>K66+K67+K68+K69</f>
        <v>2062669286</v>
      </c>
      <c r="L70" s="96">
        <f>L66+L67+L68+L69</f>
        <v>2896546511</v>
      </c>
      <c r="M70" s="85">
        <f>K70+L70</f>
        <v>4959215797</v>
      </c>
      <c r="N70" s="133"/>
    </row>
    <row r="71" spans="1:14" s="134" customFormat="1" ht="16.5" thickTop="1">
      <c r="A71" s="106"/>
      <c r="B71" s="104"/>
      <c r="C71" s="109"/>
      <c r="D71" s="106"/>
      <c r="E71" s="106"/>
      <c r="F71" s="106"/>
      <c r="G71" s="105"/>
      <c r="H71" s="106"/>
      <c r="I71" s="106"/>
      <c r="J71" s="106"/>
      <c r="K71" s="106"/>
      <c r="L71" s="106"/>
      <c r="M71" s="106"/>
      <c r="N71" s="128"/>
    </row>
    <row r="72" spans="1:14" s="134" customFormat="1" ht="15.75">
      <c r="A72" s="106"/>
      <c r="B72" s="104"/>
      <c r="C72" s="109"/>
      <c r="D72" s="106"/>
      <c r="E72" s="106"/>
      <c r="F72" s="106"/>
      <c r="G72" s="105"/>
      <c r="H72" s="106"/>
      <c r="I72" s="106"/>
      <c r="J72" s="106"/>
      <c r="K72" s="106"/>
      <c r="L72" s="106"/>
      <c r="M72" s="106"/>
      <c r="N72" s="128"/>
    </row>
    <row r="73" spans="1:14" s="134" customFormat="1" ht="16.5" thickBot="1">
      <c r="A73" s="128"/>
      <c r="B73" s="137"/>
      <c r="C73" s="138"/>
      <c r="D73" s="139"/>
      <c r="E73" s="139"/>
      <c r="F73" s="139"/>
      <c r="G73" s="140"/>
      <c r="H73" s="139"/>
      <c r="I73" s="139"/>
      <c r="J73" s="139"/>
      <c r="K73" s="139"/>
      <c r="L73" s="139"/>
      <c r="M73" s="139"/>
      <c r="N73" s="135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58">
      <selection activeCell="Q32" sqref="Q32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83" t="str">
        <f>Pasifler!F3</f>
        <v>T. GARANTİ BANKASI A.Ş KIBRIS ŞUBELERİ</v>
      </c>
      <c r="E4" s="284"/>
      <c r="F4" s="284"/>
      <c r="G4" s="40"/>
      <c r="H4" s="11"/>
      <c r="I4" s="11"/>
      <c r="J4" s="9"/>
    </row>
    <row r="5" spans="2:10" ht="15.75">
      <c r="B5" s="38"/>
      <c r="C5" s="39"/>
      <c r="D5" s="285" t="s">
        <v>227</v>
      </c>
      <c r="E5" s="285"/>
      <c r="F5" s="285"/>
      <c r="G5" s="41"/>
      <c r="H5" s="11"/>
      <c r="I5" s="11"/>
      <c r="J5" s="9"/>
    </row>
    <row r="6" spans="2:10" ht="15.75">
      <c r="B6" s="38"/>
      <c r="C6" s="39"/>
      <c r="D6" s="286" t="s">
        <v>228</v>
      </c>
      <c r="E6" s="286"/>
      <c r="F6" s="286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1">
        <f>Aktifler!I7</f>
        <v>43830</v>
      </c>
      <c r="I8" s="211">
        <f>Aktifler!L7</f>
        <v>43465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2" t="s">
        <v>183</v>
      </c>
      <c r="H10" s="56">
        <f>H11+H19+H20+H25+H28</f>
        <v>278510902</v>
      </c>
      <c r="I10" s="56">
        <f>I11+I19+I20+I25+I28</f>
        <v>241901069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33"/>
      <c r="H11" s="57">
        <f>H12+H15+H18</f>
        <v>99696528</v>
      </c>
      <c r="I11" s="57">
        <f>I12+I15+I18</f>
        <v>89153820</v>
      </c>
      <c r="J11" s="9"/>
    </row>
    <row r="12" spans="2:10" ht="15.75">
      <c r="B12" s="38"/>
      <c r="C12" s="46"/>
      <c r="D12" s="39" t="s">
        <v>100</v>
      </c>
      <c r="E12" s="39"/>
      <c r="F12" s="39"/>
      <c r="G12" s="234"/>
      <c r="H12" s="58">
        <f>H13+H14</f>
        <v>81145309</v>
      </c>
      <c r="I12" s="58">
        <f>I13+I14</f>
        <v>70030777</v>
      </c>
      <c r="J12" s="9"/>
    </row>
    <row r="13" spans="2:10" ht="15.75">
      <c r="B13" s="38"/>
      <c r="C13" s="46"/>
      <c r="D13" s="39" t="s">
        <v>101</v>
      </c>
      <c r="E13" s="39"/>
      <c r="F13" s="39"/>
      <c r="G13" s="235"/>
      <c r="H13" s="18">
        <v>18952800</v>
      </c>
      <c r="I13" s="18">
        <v>13543876</v>
      </c>
      <c r="J13" s="9"/>
    </row>
    <row r="14" spans="2:10" ht="15.75">
      <c r="B14" s="38"/>
      <c r="C14" s="46"/>
      <c r="D14" s="39" t="s">
        <v>102</v>
      </c>
      <c r="E14" s="39"/>
      <c r="F14" s="39"/>
      <c r="G14" s="235"/>
      <c r="H14" s="18">
        <v>62192509</v>
      </c>
      <c r="I14" s="18">
        <v>56486901</v>
      </c>
      <c r="J14" s="9"/>
    </row>
    <row r="15" spans="2:10" ht="15.75">
      <c r="B15" s="38"/>
      <c r="C15" s="46"/>
      <c r="D15" s="47" t="s">
        <v>103</v>
      </c>
      <c r="E15" s="39"/>
      <c r="F15" s="39"/>
      <c r="G15" s="234"/>
      <c r="H15" s="58">
        <f>H16+H17</f>
        <v>17283224</v>
      </c>
      <c r="I15" s="58">
        <f>I16+I17</f>
        <v>17721007</v>
      </c>
      <c r="J15" s="9"/>
    </row>
    <row r="16" spans="2:10" ht="15.75">
      <c r="B16" s="38"/>
      <c r="C16" s="46"/>
      <c r="D16" s="39" t="s">
        <v>101</v>
      </c>
      <c r="E16" s="39"/>
      <c r="F16" s="39"/>
      <c r="G16" s="235"/>
      <c r="H16" s="18">
        <v>4336653</v>
      </c>
      <c r="I16" s="18">
        <v>5781462</v>
      </c>
      <c r="J16" s="9"/>
    </row>
    <row r="17" spans="2:10" ht="15.75">
      <c r="B17" s="38"/>
      <c r="C17" s="46"/>
      <c r="D17" s="39" t="s">
        <v>102</v>
      </c>
      <c r="E17" s="39"/>
      <c r="F17" s="39"/>
      <c r="G17" s="235"/>
      <c r="H17" s="18">
        <v>12946571</v>
      </c>
      <c r="I17" s="18">
        <v>11939545</v>
      </c>
      <c r="J17" s="9"/>
    </row>
    <row r="18" spans="2:10" ht="15.75">
      <c r="B18" s="38"/>
      <c r="C18" s="46"/>
      <c r="D18" s="39" t="s">
        <v>104</v>
      </c>
      <c r="E18" s="39"/>
      <c r="F18" s="39"/>
      <c r="G18" s="234"/>
      <c r="H18" s="17">
        <v>1267995</v>
      </c>
      <c r="I18" s="17">
        <v>1402036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33"/>
      <c r="H19" s="16">
        <v>1081119</v>
      </c>
      <c r="I19" s="16">
        <v>4311698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33"/>
      <c r="H20" s="57">
        <f>H21+H22+H23+H24</f>
        <v>167912466</v>
      </c>
      <c r="I20" s="57">
        <f>I21+I22+I23+I24</f>
        <v>131352029</v>
      </c>
      <c r="J20" s="9"/>
    </row>
    <row r="21" spans="2:10" ht="15.75">
      <c r="B21" s="38"/>
      <c r="C21" s="46"/>
      <c r="D21" s="39" t="s">
        <v>149</v>
      </c>
      <c r="E21" s="39"/>
      <c r="F21" s="39"/>
      <c r="G21" s="234"/>
      <c r="H21" s="19">
        <v>56303780</v>
      </c>
      <c r="I21" s="19">
        <v>18415233</v>
      </c>
      <c r="J21" s="9"/>
    </row>
    <row r="22" spans="2:10" ht="15.75">
      <c r="B22" s="38"/>
      <c r="C22" s="46"/>
      <c r="D22" s="39" t="s">
        <v>107</v>
      </c>
      <c r="E22" s="39"/>
      <c r="F22" s="39"/>
      <c r="G22" s="234"/>
      <c r="H22" s="19"/>
      <c r="I22" s="19"/>
      <c r="J22" s="9"/>
    </row>
    <row r="23" spans="2:10" ht="15.75">
      <c r="B23" s="38"/>
      <c r="C23" s="46"/>
      <c r="D23" s="39" t="s">
        <v>108</v>
      </c>
      <c r="E23" s="39"/>
      <c r="F23" s="39"/>
      <c r="G23" s="234"/>
      <c r="H23" s="19">
        <v>111608686</v>
      </c>
      <c r="I23" s="19">
        <v>112936796</v>
      </c>
      <c r="J23" s="9"/>
    </row>
    <row r="24" spans="2:10" ht="15.75">
      <c r="B24" s="38"/>
      <c r="C24" s="42"/>
      <c r="D24" s="46" t="s">
        <v>222</v>
      </c>
      <c r="E24" s="39"/>
      <c r="F24" s="39"/>
      <c r="G24" s="234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33"/>
      <c r="H25" s="57">
        <f>H26+H27</f>
        <v>9376677</v>
      </c>
      <c r="I25" s="57">
        <f>I26+I27</f>
        <v>16797944</v>
      </c>
      <c r="J25" s="9"/>
    </row>
    <row r="26" spans="2:10" ht="15.75">
      <c r="B26" s="38"/>
      <c r="C26" s="42"/>
      <c r="D26" s="39" t="s">
        <v>220</v>
      </c>
      <c r="E26" s="39"/>
      <c r="F26" s="39"/>
      <c r="G26" s="234"/>
      <c r="H26" s="19">
        <v>2782119</v>
      </c>
      <c r="I26" s="19">
        <v>1792425</v>
      </c>
      <c r="J26" s="9"/>
    </row>
    <row r="27" spans="2:10" ht="15.75">
      <c r="B27" s="38"/>
      <c r="C27" s="46"/>
      <c r="D27" s="39" t="s">
        <v>221</v>
      </c>
      <c r="E27" s="39"/>
      <c r="F27" s="39"/>
      <c r="G27" s="234"/>
      <c r="H27" s="19">
        <v>6594558</v>
      </c>
      <c r="I27" s="19">
        <v>15005519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33" t="s">
        <v>187</v>
      </c>
      <c r="H28" s="16">
        <v>444112</v>
      </c>
      <c r="I28" s="16">
        <v>285578</v>
      </c>
      <c r="J28" s="9"/>
    </row>
    <row r="29" spans="2:10" ht="15.75">
      <c r="B29" s="38"/>
      <c r="C29" s="46"/>
      <c r="D29" s="39"/>
      <c r="E29" s="39"/>
      <c r="F29" s="39"/>
      <c r="G29" s="236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2" t="s">
        <v>183</v>
      </c>
      <c r="H30" s="56">
        <f>H31+H37+H44+H45+H50+H51</f>
        <v>125644178</v>
      </c>
      <c r="I30" s="56">
        <f>I31+I37+I44+I45+I50+I51</f>
        <v>110319600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33"/>
      <c r="H31" s="57">
        <f>H32+H33+H34+H35+H36</f>
        <v>112843065</v>
      </c>
      <c r="I31" s="57">
        <f>I32+I33+I34+I35+I36</f>
        <v>96414764</v>
      </c>
      <c r="J31" s="9"/>
    </row>
    <row r="32" spans="2:10" ht="15.75">
      <c r="B32" s="38"/>
      <c r="C32" s="46"/>
      <c r="D32" s="47" t="s">
        <v>111</v>
      </c>
      <c r="E32" s="39"/>
      <c r="F32" s="39"/>
      <c r="G32" s="234"/>
      <c r="H32" s="19">
        <v>84636571</v>
      </c>
      <c r="I32" s="19">
        <v>71967633</v>
      </c>
      <c r="J32" s="9"/>
    </row>
    <row r="33" spans="2:10" ht="15.75">
      <c r="B33" s="38"/>
      <c r="C33" s="46"/>
      <c r="D33" s="47" t="s">
        <v>150</v>
      </c>
      <c r="E33" s="39"/>
      <c r="F33" s="39"/>
      <c r="G33" s="234"/>
      <c r="H33" s="19"/>
      <c r="I33" s="19"/>
      <c r="J33" s="9"/>
    </row>
    <row r="34" spans="2:10" ht="15.75">
      <c r="B34" s="38"/>
      <c r="C34" s="46"/>
      <c r="D34" s="47" t="s">
        <v>151</v>
      </c>
      <c r="E34" s="39"/>
      <c r="F34" s="39"/>
      <c r="G34" s="234"/>
      <c r="H34" s="19">
        <v>28198384</v>
      </c>
      <c r="I34" s="19">
        <v>24444267</v>
      </c>
      <c r="J34" s="9"/>
    </row>
    <row r="35" spans="2:10" ht="15.75">
      <c r="B35" s="38"/>
      <c r="C35" s="46"/>
      <c r="D35" s="47" t="s">
        <v>152</v>
      </c>
      <c r="E35" s="39"/>
      <c r="F35" s="39"/>
      <c r="G35" s="234"/>
      <c r="H35" s="19"/>
      <c r="I35" s="19"/>
      <c r="J35" s="9"/>
    </row>
    <row r="36" spans="2:10" ht="15.75">
      <c r="B36" s="38"/>
      <c r="C36" s="46"/>
      <c r="D36" s="47" t="s">
        <v>153</v>
      </c>
      <c r="E36" s="39"/>
      <c r="F36" s="39"/>
      <c r="G36" s="234"/>
      <c r="H36" s="19">
        <v>8110</v>
      </c>
      <c r="I36" s="19">
        <v>2864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33"/>
      <c r="H37" s="57">
        <f>H38+H39+H40+H41+H42+H43</f>
        <v>8016479</v>
      </c>
      <c r="I37" s="57">
        <f>I38+I39+I40+I41+I42+I43</f>
        <v>9605517</v>
      </c>
      <c r="J37" s="9"/>
    </row>
    <row r="38" spans="2:10" ht="15.75">
      <c r="B38" s="38"/>
      <c r="C38" s="46"/>
      <c r="D38" s="47" t="s">
        <v>111</v>
      </c>
      <c r="E38" s="39"/>
      <c r="F38" s="39"/>
      <c r="G38" s="234"/>
      <c r="H38" s="270">
        <v>8016479</v>
      </c>
      <c r="I38" s="270">
        <v>9605517</v>
      </c>
      <c r="J38" s="9"/>
    </row>
    <row r="39" spans="2:10" ht="15.75">
      <c r="B39" s="38"/>
      <c r="C39" s="46"/>
      <c r="D39" s="47" t="s">
        <v>150</v>
      </c>
      <c r="E39" s="39"/>
      <c r="F39" s="39"/>
      <c r="G39" s="234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34"/>
      <c r="H40" s="19"/>
      <c r="I40" s="19"/>
      <c r="J40" s="9"/>
    </row>
    <row r="41" spans="2:10" ht="15.75">
      <c r="B41" s="38"/>
      <c r="C41" s="46"/>
      <c r="D41" s="47" t="s">
        <v>152</v>
      </c>
      <c r="E41" s="39"/>
      <c r="F41" s="39"/>
      <c r="G41" s="234"/>
      <c r="H41" s="19"/>
      <c r="I41" s="19"/>
      <c r="J41" s="9"/>
    </row>
    <row r="42" spans="2:10" ht="15.75">
      <c r="B42" s="38"/>
      <c r="C42" s="46"/>
      <c r="D42" s="47" t="s">
        <v>153</v>
      </c>
      <c r="E42" s="39"/>
      <c r="F42" s="39"/>
      <c r="G42" s="234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34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33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33"/>
      <c r="H45" s="57">
        <f>H46+H47+H48+H49</f>
        <v>4304697</v>
      </c>
      <c r="I45" s="57">
        <f>I46+I47+I48+I49</f>
        <v>4245201</v>
      </c>
      <c r="J45" s="9"/>
    </row>
    <row r="46" spans="2:10" ht="15.75">
      <c r="B46" s="38"/>
      <c r="C46" s="46"/>
      <c r="D46" s="47" t="s">
        <v>154</v>
      </c>
      <c r="E46" s="39"/>
      <c r="F46" s="39"/>
      <c r="G46" s="234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34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34"/>
      <c r="H48" s="270">
        <v>4304697</v>
      </c>
      <c r="I48" s="270">
        <v>4245201</v>
      </c>
      <c r="J48" s="9"/>
    </row>
    <row r="49" spans="2:10" ht="15.75">
      <c r="B49" s="38"/>
      <c r="C49" s="46"/>
      <c r="D49" s="47" t="s">
        <v>115</v>
      </c>
      <c r="E49" s="39"/>
      <c r="F49" s="39"/>
      <c r="G49" s="234"/>
      <c r="H49" s="270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33"/>
      <c r="H50" s="270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33" t="s">
        <v>187</v>
      </c>
      <c r="H51" s="270">
        <v>479937</v>
      </c>
      <c r="I51" s="16">
        <v>54118</v>
      </c>
      <c r="J51" s="9"/>
    </row>
    <row r="52" spans="2:10" ht="15.75">
      <c r="B52" s="38"/>
      <c r="C52" s="46"/>
      <c r="D52" s="39"/>
      <c r="E52" s="39"/>
      <c r="F52" s="39"/>
      <c r="G52" s="236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37"/>
      <c r="H53" s="59">
        <f>H10-H30</f>
        <v>152866724</v>
      </c>
      <c r="I53" s="60">
        <f>I10-I30</f>
        <v>131581469</v>
      </c>
      <c r="J53" s="9"/>
    </row>
    <row r="54" spans="2:10" ht="16.5" thickTop="1">
      <c r="B54" s="38"/>
      <c r="C54" s="46"/>
      <c r="D54" s="39"/>
      <c r="E54" s="39"/>
      <c r="F54" s="39"/>
      <c r="G54" s="236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2" t="s">
        <v>183</v>
      </c>
      <c r="H55" s="56">
        <f>H56+H60+H61+H62+H63+H64</f>
        <v>796489282</v>
      </c>
      <c r="I55" s="56">
        <f>I56+I60+I61+I62+I63+I64</f>
        <v>723946469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33"/>
      <c r="H56" s="57">
        <f>H57+H58+H59</f>
        <v>42883714</v>
      </c>
      <c r="I56" s="57">
        <f>I57+I58+I59</f>
        <v>32743495</v>
      </c>
      <c r="J56" s="9"/>
    </row>
    <row r="57" spans="2:10" ht="15.75">
      <c r="B57" s="38"/>
      <c r="C57" s="46"/>
      <c r="D57" s="39" t="s">
        <v>119</v>
      </c>
      <c r="E57" s="39"/>
      <c r="F57" s="39"/>
      <c r="G57" s="234"/>
      <c r="H57" s="19">
        <v>1407275</v>
      </c>
      <c r="I57" s="19">
        <v>569965</v>
      </c>
      <c r="J57" s="9"/>
    </row>
    <row r="58" spans="2:10" ht="15.75">
      <c r="B58" s="38"/>
      <c r="C58" s="46"/>
      <c r="D58" s="39" t="s">
        <v>120</v>
      </c>
      <c r="E58" s="39"/>
      <c r="F58" s="39"/>
      <c r="G58" s="234"/>
      <c r="H58" s="19">
        <v>1510642</v>
      </c>
      <c r="I58" s="19">
        <v>1161697</v>
      </c>
      <c r="J58" s="9"/>
    </row>
    <row r="59" spans="2:10" ht="15.75">
      <c r="B59" s="38"/>
      <c r="C59" s="46"/>
      <c r="D59" s="39" t="s">
        <v>121</v>
      </c>
      <c r="E59" s="39"/>
      <c r="F59" s="39"/>
      <c r="G59" s="234"/>
      <c r="H59" s="19">
        <v>39965797</v>
      </c>
      <c r="I59" s="19">
        <v>31011833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33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33"/>
      <c r="H61" s="16">
        <v>750466003</v>
      </c>
      <c r="I61" s="16">
        <v>686570623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33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33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33" t="s">
        <v>187</v>
      </c>
      <c r="H64" s="16">
        <v>3139565</v>
      </c>
      <c r="I64" s="16">
        <v>4632351</v>
      </c>
      <c r="J64" s="9"/>
    </row>
    <row r="65" spans="2:10" ht="15.75">
      <c r="B65" s="38"/>
      <c r="C65" s="46"/>
      <c r="D65" s="39"/>
      <c r="E65" s="39"/>
      <c r="F65" s="39"/>
      <c r="G65" s="236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2" t="s">
        <v>183</v>
      </c>
      <c r="H66" s="56">
        <f>H67+H71+H72+H73+H74+H75+H76+H77+H78+H79+H80+H81</f>
        <v>743270078</v>
      </c>
      <c r="I66" s="56">
        <f>I67+I71+I72+I73+I74+I75+I76+I77+I78+I79+I80+I81</f>
        <v>677652052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33"/>
      <c r="H67" s="57">
        <f>H68+H69+H70</f>
        <v>422762</v>
      </c>
      <c r="I67" s="57">
        <f>I68+I69+I70</f>
        <v>135725</v>
      </c>
      <c r="J67" s="9"/>
    </row>
    <row r="68" spans="2:10" ht="15.75">
      <c r="B68" s="38"/>
      <c r="C68" s="46"/>
      <c r="D68" s="47" t="s">
        <v>127</v>
      </c>
      <c r="E68" s="39"/>
      <c r="F68" s="39"/>
      <c r="G68" s="234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34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34"/>
      <c r="H70" s="19">
        <v>422762</v>
      </c>
      <c r="I70" s="19">
        <v>135725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33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33"/>
      <c r="H72" s="16">
        <v>682626201</v>
      </c>
      <c r="I72" s="16">
        <v>631733605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33"/>
      <c r="H73" s="16">
        <v>21433153</v>
      </c>
      <c r="I73" s="16">
        <v>16446337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33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33"/>
      <c r="H75" s="16">
        <v>3823719</v>
      </c>
      <c r="I75" s="16">
        <v>2883094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33"/>
      <c r="H76" s="16">
        <v>2101113</v>
      </c>
      <c r="I76" s="16">
        <v>2065358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33"/>
      <c r="H77" s="16">
        <v>1187839</v>
      </c>
      <c r="I77" s="16">
        <v>1379980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33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33" t="s">
        <v>185</v>
      </c>
      <c r="H79" s="16">
        <v>3086349</v>
      </c>
      <c r="I79" s="16">
        <v>2167549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33" t="s">
        <v>185</v>
      </c>
      <c r="H80" s="16">
        <v>2798738</v>
      </c>
      <c r="I80" s="16">
        <v>401252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33" t="s">
        <v>187</v>
      </c>
      <c r="H81" s="16">
        <v>25790204</v>
      </c>
      <c r="I81" s="16">
        <v>20439152</v>
      </c>
      <c r="J81" s="9"/>
    </row>
    <row r="82" spans="2:10" ht="15.75">
      <c r="B82" s="38"/>
      <c r="C82" s="46"/>
      <c r="D82" s="39"/>
      <c r="E82" s="39"/>
      <c r="F82" s="39"/>
      <c r="G82" s="236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37"/>
      <c r="H83" s="59">
        <f>H55-H66</f>
        <v>53219204</v>
      </c>
      <c r="I83" s="59">
        <f>I55-I66</f>
        <v>46294417</v>
      </c>
      <c r="J83" s="9"/>
    </row>
    <row r="84" spans="2:10" ht="16.5" thickTop="1">
      <c r="B84" s="38"/>
      <c r="C84" s="46"/>
      <c r="D84" s="39"/>
      <c r="E84" s="39"/>
      <c r="F84" s="39"/>
      <c r="G84" s="236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37"/>
      <c r="H85" s="22">
        <f>H53+H83</f>
        <v>206085928</v>
      </c>
      <c r="I85" s="22">
        <f>I53+I83</f>
        <v>177875886</v>
      </c>
      <c r="J85" s="9"/>
    </row>
    <row r="86" spans="2:10" ht="16.5" thickTop="1">
      <c r="B86" s="38"/>
      <c r="C86" s="46"/>
      <c r="D86" s="39"/>
      <c r="E86" s="39"/>
      <c r="F86" s="39"/>
      <c r="G86" s="236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2"/>
      <c r="H87" s="15">
        <v>46766321</v>
      </c>
      <c r="I87" s="15">
        <v>39356312</v>
      </c>
      <c r="J87" s="9"/>
    </row>
    <row r="88" spans="2:10" ht="15.75">
      <c r="B88" s="38"/>
      <c r="C88" s="46"/>
      <c r="D88" s="39"/>
      <c r="E88" s="39"/>
      <c r="F88" s="39"/>
      <c r="G88" s="238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37"/>
      <c r="H89" s="59">
        <f>H85-H87</f>
        <v>159319607</v>
      </c>
      <c r="I89" s="59">
        <f>I85-I87</f>
        <v>138519574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2020-05-07T11:20:08Z</cp:lastPrinted>
  <dcterms:created xsi:type="dcterms:W3CDTF">1998-01-12T17:06:50Z</dcterms:created>
  <dcterms:modified xsi:type="dcterms:W3CDTF">2020-06-10T11:47:39Z</dcterms:modified>
  <cp:category/>
  <cp:version/>
  <cp:contentType/>
  <cp:contentStatus/>
</cp:coreProperties>
</file>