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90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<sst xmlns="http://schemas.openxmlformats.org/spreadsheetml/2006/main" count="375" uniqueCount="232">
  <si>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</si>
  <si>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</si>
  <si>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</si>
  <si>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</si>
  <si>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</si>
  <si>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</si>
  <si>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</si>
  <si>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</si>
  <si>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</si>
  <si>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</si>
  <si>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</si>
  <si>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</si>
  <si>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</si>
  <si>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</si>
  <si>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</si>
  <si>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</si>
  <si>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</si>
  <si>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</si>
  <si>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</si>
  <si>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</si>
  <si>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</si>
  <si>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</si>
  <si>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</si>
  <si>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</si>
  <si>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</si>
  <si>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</si>
  <si>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</si>
  <si>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</si>
  <si>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</si>
  <si>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</si>
  <si>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</si>
  <si>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</si>
  <si>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</si>
  <si>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</si>
  <si>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</si>
  <si>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</si>
  <si>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</si>
  <si>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</si>
  <si>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</si>
  <si>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</si>
  <si>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</si>
  <si>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</si>
  <si>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</si>
  <si>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</si>
  <si>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</si>
  <si>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</si>
  <si>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</si>
  <si>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</si>
  <si>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</si>
  <si>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</si>
  <si>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</si>
  <si>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</si>
  <si>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</si>
  <si>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</si>
  <si>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</si>
  <si>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</si>
  <si>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</si>
  <si>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</si>
  <si>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</si>
  <si>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</si>
  <si>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</si>
  <si>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</si>
  <si>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</si>
  <si>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</si>
  <si>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</si>
  <si>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</si>
  <si>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</si>
  <si>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</si>
  <si>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</si>
  <si>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</si>
  <si>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</si>
  <si>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</si>
  <si>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</si>
  <si>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</si>
  <si>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</si>
  <si>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</si>
  <si>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</si>
  <si>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</si>
  <si>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</si>
  <si>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</si>
  <si>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</si>
  <si>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</si>
  <si>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</si>
  <si>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</si>
  <si>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</si>
  <si>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</si>
  <si>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</si>
  <si>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</si>
  <si>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</si>
  <si>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</si>
  <si>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</si>
  <si>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</si>
  <si>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</si>
  <si>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</si>
  <si>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</si>
  <si>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</si>
  <si>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</si>
  <si>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</si>
  <si>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</si>
  <si>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</si>
  <si>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</si>
  <si>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</si>
  <si>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</si>
  <si>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</si>
  <si>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</si>
  <si>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</si>
  <si>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</si>
  <si>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</si>
  <si>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</si>
  <si>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</si>
  <si>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</si>
  <si>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</si>
  <si>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</si>
  <si>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</si>
  <si>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</si>
  <si>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</si>
  <si>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</si>
  <si>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</si>
  <si>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</si>
  <si>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</si>
  <si>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</si>
  <si>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</si>
  <si>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</si>
  <si>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</si>
  <si>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</si>
  <si>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</si>
  <si>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</si>
  <si>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</si>
  <si>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</si>
  <si>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</si>
  <si>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</si>
  <si>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</si>
  <si>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</si>
  <si>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</si>
  <si>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</si>
  <si>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</si>
  <si>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</si>
  <si>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</si>
  <si>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</si>
  <si>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</si>
  <si>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</si>
  <si>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</si>
  <si>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</si>
  <si>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</si>
  <si>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</si>
  <si>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</si>
  <si>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</si>
  <si>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</si>
  <si>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</si>
  <si>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</si>
  <si>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</si>
  <si>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</si>
  <si>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</si>
  <si>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</si>
  <si>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</si>
  <si>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</si>
  <si>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</si>
  <si>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</si>
  <si>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</si>
  <si>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</si>
  <si>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</si>
  <si>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</si>
  <si>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</si>
  <si>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</si>
  <si>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</si>
  <si>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</si>
  <si>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</si>
  <si>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</si>
  <si>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</si>
  <si>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</si>
  <si>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</si>
  <si>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</si>
  <si>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</si>
  <si>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</si>
  <si>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</si>
  <si>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</si>
  <si>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</si>
  <si>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</si>
  <si>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</si>
  <si>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</si>
  <si>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</si>
  <si>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</si>
  <si>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</si>
  <si>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</si>
  <si>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</si>
  <si>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</si>
  <si>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</si>
  <si>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</si>
  <si>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</si>
  <si>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</si>
  <si>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</si>
  <si>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</si>
  <si>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</si>
  <si>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</si>
  <si>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</si>
  <si>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</si>
  <si>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</si>
  <si>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</si>
  <si>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</si>
  <si>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</si>
  <si>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</si>
  <si>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</si>
  <si>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</si>
  <si>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</si>
  <si>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</si>
  <si>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</si>
  <si>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</si>
  <si>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</si>
  <si>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</si>
  <si>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</si>
  <si>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</si>
  <si>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</si>
  <si>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</si>
  <si>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</si>
  <si>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</si>
  <si>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</si>
  <si>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</si>
  <si>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</si>
  <si>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</si>
  <si>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</si>
  <si>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</si>
  <si>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</si>
  <si>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</si>
  <si>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</si>
  <si>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</si>
  <si>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</si>
  <si>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</si>
  <si>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</si>
  <si>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</si>
  <si>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(31/12/2016)</t>
  </si>
  <si>
    <t>NOVA BANK LTD.</t>
  </si>
  <si>
    <t>(31/12/2017)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</si>
</sst>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230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6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854592</v>
      </c>
      <c r="I9" s="209">
        <f>I10+I11+I12</f>
        <v>1300759</v>
      </c>
      <c r="J9" s="202">
        <f aca="true" t="shared" si="0" ref="J9:J14">H9+I9</f>
        <v>2155351</v>
      </c>
      <c r="K9" s="208">
        <f>K10+K11+K12</f>
        <v>748473</v>
      </c>
      <c r="L9" s="209">
        <f>L10+L11+L12</f>
        <v>765142</v>
      </c>
      <c r="M9" s="202">
        <f aca="true" t="shared" si="1" ref="M9:M14">K9+L9</f>
        <v>1513615</v>
      </c>
      <c r="N9" s="175"/>
      <c r="P9" s="14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854592</v>
      </c>
      <c r="I10" s="158"/>
      <c r="J10" s="203">
        <f t="shared" si="0"/>
        <v>854592</v>
      </c>
      <c r="K10" s="157">
        <v>748473</v>
      </c>
      <c r="L10" s="158"/>
      <c r="M10" s="203">
        <f t="shared" si="1"/>
        <v>748473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1300759</v>
      </c>
      <c r="J11" s="203">
        <f t="shared" si="0"/>
        <v>1300759</v>
      </c>
      <c r="K11" s="157"/>
      <c r="L11" s="158">
        <v>765142</v>
      </c>
      <c r="M11" s="203">
        <f t="shared" si="1"/>
        <v>765142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6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73132929</v>
      </c>
      <c r="I13" s="209">
        <f>I14+I15</f>
        <v>31611094</v>
      </c>
      <c r="J13" s="202">
        <f t="shared" si="0"/>
        <v>104744023</v>
      </c>
      <c r="K13" s="208">
        <f>K14+K15</f>
        <v>15120327</v>
      </c>
      <c r="L13" s="209">
        <f>L14+L15</f>
        <v>44659474</v>
      </c>
      <c r="M13" s="202">
        <f t="shared" si="1"/>
        <v>59779801</v>
      </c>
      <c r="N13" s="175"/>
      <c r="P13" s="14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58104018</v>
      </c>
      <c r="I14" s="158">
        <v>20056796</v>
      </c>
      <c r="J14" s="203">
        <f t="shared" si="0"/>
        <v>78160814</v>
      </c>
      <c r="K14" s="157">
        <v>11671320</v>
      </c>
      <c r="L14" s="158">
        <v>31748194</v>
      </c>
      <c r="M14" s="203">
        <f t="shared" si="1"/>
        <v>43419514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15028911</v>
      </c>
      <c r="I15" s="211">
        <f>I16+I17+I18</f>
        <v>11554298</v>
      </c>
      <c r="J15" s="203">
        <f>H15+I15</f>
        <v>26583209</v>
      </c>
      <c r="K15" s="213">
        <f>K16+K17+K18</f>
        <v>3449007</v>
      </c>
      <c r="L15" s="211">
        <f>L16+L17+L18</f>
        <v>12911280</v>
      </c>
      <c r="M15" s="203">
        <f>K15+L15</f>
        <v>16360287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9253</v>
      </c>
      <c r="I16" s="160">
        <v>2</v>
      </c>
      <c r="J16" s="204">
        <f aca="true" t="shared" si="2" ref="J16:J58">H16+I16</f>
        <v>9255</v>
      </c>
      <c r="K16" s="159">
        <v>39</v>
      </c>
      <c r="L16" s="160">
        <v>1733255</v>
      </c>
      <c r="M16" s="204">
        <f aca="true" t="shared" si="3" ref="M16:M58">K16+L16</f>
        <v>1733294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15019658</v>
      </c>
      <c r="I17" s="160">
        <v>11554296</v>
      </c>
      <c r="J17" s="204">
        <f t="shared" si="2"/>
        <v>26573954</v>
      </c>
      <c r="K17" s="159">
        <v>3448968</v>
      </c>
      <c r="L17" s="160">
        <v>11178025</v>
      </c>
      <c r="M17" s="205">
        <f t="shared" si="3"/>
        <v>14626993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6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197589</v>
      </c>
      <c r="I19" s="209">
        <f>I20+I21+I22+I23</f>
        <v>3788591</v>
      </c>
      <c r="J19" s="202">
        <f t="shared" si="2"/>
        <v>3986180</v>
      </c>
      <c r="K19" s="208">
        <f>K20+K21+K22+K23</f>
        <v>5009418</v>
      </c>
      <c r="L19" s="209">
        <f>L20+L21+L22+L23</f>
        <v>2377650</v>
      </c>
      <c r="M19" s="202">
        <f t="shared" si="3"/>
        <v>7387068</v>
      </c>
      <c r="N19" s="175"/>
      <c r="P19" s="14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195695</v>
      </c>
      <c r="I20" s="158"/>
      <c r="J20" s="203">
        <f t="shared" si="2"/>
        <v>195695</v>
      </c>
      <c r="K20" s="157">
        <v>4959150</v>
      </c>
      <c r="L20" s="158"/>
      <c r="M20" s="203">
        <f t="shared" si="3"/>
        <v>4959150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1894</v>
      </c>
      <c r="I23" s="158">
        <v>3788591</v>
      </c>
      <c r="J23" s="203">
        <f t="shared" si="2"/>
        <v>3790485</v>
      </c>
      <c r="K23" s="157">
        <v>50268</v>
      </c>
      <c r="L23" s="158">
        <v>2377650</v>
      </c>
      <c r="M23" s="203">
        <f t="shared" si="3"/>
        <v>2427918</v>
      </c>
      <c r="N23" s="174"/>
    </row>
    <row r="24" spans="1:16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42466963</v>
      </c>
      <c r="I24" s="209">
        <f>I25+I26</f>
        <v>85739933</v>
      </c>
      <c r="J24" s="202">
        <f t="shared" si="2"/>
        <v>128206896</v>
      </c>
      <c r="K24" s="208">
        <f>K25+K26</f>
        <v>35320079</v>
      </c>
      <c r="L24" s="209">
        <f>L25+L26</f>
        <v>46202087</v>
      </c>
      <c r="M24" s="202">
        <f t="shared" si="3"/>
        <v>81522166</v>
      </c>
      <c r="N24" s="175"/>
      <c r="P24" s="14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16842578</v>
      </c>
      <c r="I25" s="158">
        <v>25320971</v>
      </c>
      <c r="J25" s="203">
        <f t="shared" si="2"/>
        <v>42163549</v>
      </c>
      <c r="K25" s="157">
        <v>13920899</v>
      </c>
      <c r="L25" s="158">
        <v>7057870</v>
      </c>
      <c r="M25" s="203">
        <f t="shared" si="3"/>
        <v>20978769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25624385</v>
      </c>
      <c r="I26" s="158">
        <v>60418962</v>
      </c>
      <c r="J26" s="203">
        <f t="shared" si="2"/>
        <v>86043347</v>
      </c>
      <c r="K26" s="157">
        <v>21399180</v>
      </c>
      <c r="L26" s="158">
        <v>39144217</v>
      </c>
      <c r="M26" s="203">
        <f t="shared" si="3"/>
        <v>60543397</v>
      </c>
      <c r="N26" s="174"/>
    </row>
    <row r="27" spans="1:16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5572781</v>
      </c>
      <c r="I27" s="209">
        <f>I28+I31+I34</f>
        <v>0</v>
      </c>
      <c r="J27" s="202">
        <f t="shared" si="2"/>
        <v>5572781</v>
      </c>
      <c r="K27" s="208">
        <f>K28+K31+K34</f>
        <v>5026030</v>
      </c>
      <c r="L27" s="209">
        <f>L28+L31+L34</f>
        <v>0</v>
      </c>
      <c r="M27" s="202">
        <f t="shared" si="3"/>
        <v>5026030</v>
      </c>
      <c r="N27" s="175"/>
      <c r="P27" s="14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2155110</v>
      </c>
      <c r="I28" s="211">
        <f>I29+I30</f>
        <v>0</v>
      </c>
      <c r="J28" s="203">
        <f t="shared" si="2"/>
        <v>2155110</v>
      </c>
      <c r="K28" s="210">
        <f>K29+K30</f>
        <v>715109</v>
      </c>
      <c r="L28" s="211">
        <f>L29+L30</f>
        <v>0</v>
      </c>
      <c r="M28" s="203">
        <f t="shared" si="3"/>
        <v>715109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2378964</v>
      </c>
      <c r="I29" s="161"/>
      <c r="J29" s="203">
        <f t="shared" si="2"/>
        <v>2378964</v>
      </c>
      <c r="K29" s="147">
        <v>1498735</v>
      </c>
      <c r="L29" s="161"/>
      <c r="M29" s="203">
        <f t="shared" si="3"/>
        <v>1498735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-223854</v>
      </c>
      <c r="I30" s="163"/>
      <c r="J30" s="203">
        <f t="shared" si="2"/>
        <v>-223854</v>
      </c>
      <c r="K30" s="162">
        <v>-783626</v>
      </c>
      <c r="L30" s="163"/>
      <c r="M30" s="203">
        <f t="shared" si="3"/>
        <v>-783626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354959</v>
      </c>
      <c r="I31" s="211">
        <f>I32+I33</f>
        <v>0</v>
      </c>
      <c r="J31" s="203">
        <f t="shared" si="2"/>
        <v>354959</v>
      </c>
      <c r="K31" s="212">
        <f>K32+K33</f>
        <v>526657</v>
      </c>
      <c r="L31" s="211">
        <f>L32+L33</f>
        <v>0</v>
      </c>
      <c r="M31" s="203">
        <f t="shared" si="3"/>
        <v>526657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522918</v>
      </c>
      <c r="I32" s="161"/>
      <c r="J32" s="203">
        <f t="shared" si="2"/>
        <v>522918</v>
      </c>
      <c r="K32" s="147">
        <v>686602</v>
      </c>
      <c r="L32" s="161"/>
      <c r="M32" s="203">
        <f t="shared" si="3"/>
        <v>686602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-167959</v>
      </c>
      <c r="I33" s="163"/>
      <c r="J33" s="203">
        <f t="shared" si="2"/>
        <v>-167959</v>
      </c>
      <c r="K33" s="162">
        <v>-159945</v>
      </c>
      <c r="L33" s="163"/>
      <c r="M33" s="203">
        <f t="shared" si="3"/>
        <v>-159945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3062712</v>
      </c>
      <c r="I34" s="211">
        <f>I35+I36</f>
        <v>0</v>
      </c>
      <c r="J34" s="203">
        <f t="shared" si="2"/>
        <v>3062712</v>
      </c>
      <c r="K34" s="210">
        <f>K35+K36</f>
        <v>3784264</v>
      </c>
      <c r="L34" s="211">
        <f>L35+L36</f>
        <v>0</v>
      </c>
      <c r="M34" s="203">
        <f t="shared" si="3"/>
        <v>3784264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4644315</v>
      </c>
      <c r="I35" s="161"/>
      <c r="J35" s="203">
        <f t="shared" si="2"/>
        <v>4644315</v>
      </c>
      <c r="K35" s="147">
        <v>4692789</v>
      </c>
      <c r="L35" s="161"/>
      <c r="M35" s="203">
        <f t="shared" si="3"/>
        <v>4692789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-1581603</v>
      </c>
      <c r="I36" s="163"/>
      <c r="J36" s="203">
        <f t="shared" si="2"/>
        <v>-1581603</v>
      </c>
      <c r="K36" s="162">
        <v>-908525</v>
      </c>
      <c r="L36" s="163"/>
      <c r="M36" s="203">
        <f t="shared" si="3"/>
        <v>-908525</v>
      </c>
      <c r="N36" s="174"/>
    </row>
    <row r="37" spans="1:16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138583</v>
      </c>
      <c r="I37" s="209">
        <f>I38+I39+I40</f>
        <v>25443</v>
      </c>
      <c r="J37" s="202">
        <f t="shared" si="2"/>
        <v>164026</v>
      </c>
      <c r="K37" s="208">
        <f>K38+K39+K40</f>
        <v>17886</v>
      </c>
      <c r="L37" s="209">
        <f>L38+L39+L40</f>
        <v>16281</v>
      </c>
      <c r="M37" s="202">
        <f t="shared" si="3"/>
        <v>34167</v>
      </c>
      <c r="N37" s="175"/>
      <c r="P37" s="14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/>
      <c r="I38" s="158">
        <v>2332</v>
      </c>
      <c r="J38" s="203">
        <f t="shared" si="2"/>
        <v>2332</v>
      </c>
      <c r="K38" s="157"/>
      <c r="L38" s="158">
        <v>2892</v>
      </c>
      <c r="M38" s="203">
        <f t="shared" si="3"/>
        <v>2892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12639</v>
      </c>
      <c r="I39" s="158">
        <v>11495</v>
      </c>
      <c r="J39" s="203">
        <f t="shared" si="2"/>
        <v>24134</v>
      </c>
      <c r="K39" s="157">
        <v>15313</v>
      </c>
      <c r="L39" s="158">
        <v>7795</v>
      </c>
      <c r="M39" s="203">
        <f t="shared" si="3"/>
        <v>23108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125944</v>
      </c>
      <c r="I40" s="158">
        <v>11616</v>
      </c>
      <c r="J40" s="203">
        <f t="shared" si="2"/>
        <v>137560</v>
      </c>
      <c r="K40" s="157">
        <v>2573</v>
      </c>
      <c r="L40" s="158">
        <v>5594</v>
      </c>
      <c r="M40" s="203">
        <f t="shared" si="3"/>
        <v>8167</v>
      </c>
      <c r="N40" s="174"/>
    </row>
    <row r="41" spans="1:16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  <c r="P41" s="14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6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4955275</v>
      </c>
      <c r="I44" s="155">
        <v>13315717</v>
      </c>
      <c r="J44" s="202">
        <f t="shared" si="2"/>
        <v>18270992</v>
      </c>
      <c r="K44" s="154">
        <v>3887774</v>
      </c>
      <c r="L44" s="155">
        <v>6840542</v>
      </c>
      <c r="M44" s="202">
        <f t="shared" si="3"/>
        <v>10728316</v>
      </c>
      <c r="N44" s="175"/>
      <c r="P44" s="145"/>
    </row>
    <row r="45" spans="1:16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607750</v>
      </c>
      <c r="I45" s="155">
        <v>450493</v>
      </c>
      <c r="J45" s="202">
        <f t="shared" si="2"/>
        <v>1058243</v>
      </c>
      <c r="K45" s="154">
        <v>793094</v>
      </c>
      <c r="L45" s="155">
        <v>397862</v>
      </c>
      <c r="M45" s="202">
        <f t="shared" si="3"/>
        <v>1190956</v>
      </c>
      <c r="N45" s="175"/>
      <c r="P45" s="145"/>
    </row>
    <row r="46" spans="1:16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  <c r="P46" s="14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6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  <c r="P49" s="14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4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</row>
    <row r="52" spans="1:16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  <c r="P52" s="145"/>
    </row>
    <row r="53" spans="1:14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</row>
    <row r="54" spans="1:14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</row>
    <row r="55" spans="1:16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1476941</v>
      </c>
      <c r="I55" s="209">
        <f>I56+I57</f>
        <v>0</v>
      </c>
      <c r="J55" s="202">
        <f t="shared" si="2"/>
        <v>1476941</v>
      </c>
      <c r="K55" s="208">
        <f>K56+K57</f>
        <v>1241326</v>
      </c>
      <c r="L55" s="209">
        <f>L56+L57</f>
        <v>0</v>
      </c>
      <c r="M55" s="202">
        <f t="shared" si="3"/>
        <v>1241326</v>
      </c>
      <c r="N55" s="175"/>
      <c r="P55" s="14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2682075</v>
      </c>
      <c r="I56" s="158"/>
      <c r="J56" s="203">
        <f t="shared" si="2"/>
        <v>2682075</v>
      </c>
      <c r="K56" s="157">
        <v>2145091</v>
      </c>
      <c r="L56" s="158"/>
      <c r="M56" s="203">
        <f t="shared" si="3"/>
        <v>2145091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-1205134</v>
      </c>
      <c r="I57" s="158"/>
      <c r="J57" s="203">
        <f t="shared" si="2"/>
        <v>-1205134</v>
      </c>
      <c r="K57" s="157">
        <v>-903765</v>
      </c>
      <c r="L57" s="158"/>
      <c r="M57" s="203">
        <f t="shared" si="3"/>
        <v>-903765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1174720</v>
      </c>
      <c r="I58" s="155">
        <v>1718</v>
      </c>
      <c r="J58" s="202">
        <f t="shared" si="2"/>
        <v>1176438</v>
      </c>
      <c r="K58" s="154">
        <v>706691</v>
      </c>
      <c r="L58" s="155">
        <v>1482</v>
      </c>
      <c r="M58" s="202">
        <f t="shared" si="3"/>
        <v>708173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130578123</v>
      </c>
      <c r="I60" s="215">
        <f>I58+I55+I52+I49+I46+I45+I44+I41+I37+I27+I24+I19+I13+I9</f>
        <v>136233748</v>
      </c>
      <c r="J60" s="207">
        <f>H60+I60</f>
        <v>266811871</v>
      </c>
      <c r="K60" s="214">
        <f>K58+K55+K52+K49+K46+K45+K44+K41+K37+K27+K24+K19+K13+K9</f>
        <v>67871098</v>
      </c>
      <c r="L60" s="215">
        <f>L58+L55+L52+L49+L46+L45+L44+L41+L37+L27+L24+L19+L13+L9</f>
        <v>101260520</v>
      </c>
      <c r="M60" s="207">
        <f>K60+L60</f>
        <v>169131618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NOVA 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(31/12/2017)</v>
      </c>
      <c r="J7" s="133"/>
      <c r="K7" s="110"/>
      <c r="L7" s="218" t="str">
        <f>Aktifler!L7</f>
        <v>(31/12/2016)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60073971</v>
      </c>
      <c r="I9" s="94">
        <f>I10+I11+I12+I13+I14+I15</f>
        <v>170810316</v>
      </c>
      <c r="J9" s="82">
        <f aca="true" t="shared" si="0" ref="J9:J57">H9+I9</f>
        <v>230884287</v>
      </c>
      <c r="K9" s="93">
        <f>K10+K11+K12+K13+K14+K15</f>
        <v>49774008</v>
      </c>
      <c r="L9" s="94">
        <f>L10+L11+L12+L13+L14+L15</f>
        <v>103718198</v>
      </c>
      <c r="M9" s="82">
        <f aca="true" t="shared" si="1" ref="M9:M57">K9+L9</f>
        <v>153492206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44352058</v>
      </c>
      <c r="I10" s="67">
        <v>104009232</v>
      </c>
      <c r="J10" s="83">
        <f t="shared" si="0"/>
        <v>148361290</v>
      </c>
      <c r="K10" s="66">
        <v>35117528</v>
      </c>
      <c r="L10" s="67">
        <v>63582852</v>
      </c>
      <c r="M10" s="83">
        <f t="shared" si="1"/>
        <v>98700380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194636</v>
      </c>
      <c r="I11" s="67">
        <v>4499</v>
      </c>
      <c r="J11" s="83">
        <f t="shared" si="0"/>
        <v>199135</v>
      </c>
      <c r="K11" s="66">
        <v>10454</v>
      </c>
      <c r="L11" s="67"/>
      <c r="M11" s="83">
        <f t="shared" si="1"/>
        <v>10454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15527277</v>
      </c>
      <c r="I12" s="67">
        <v>66796585</v>
      </c>
      <c r="J12" s="83">
        <f t="shared" si="0"/>
        <v>82323862</v>
      </c>
      <c r="K12" s="66">
        <v>14646026</v>
      </c>
      <c r="L12" s="67">
        <v>39736190</v>
      </c>
      <c r="M12" s="83">
        <f t="shared" si="1"/>
        <v>54382216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/>
      <c r="I13" s="67">
        <v>0</v>
      </c>
      <c r="J13" s="83">
        <f t="shared" si="0"/>
        <v>0</v>
      </c>
      <c r="K13" s="66"/>
      <c r="L13" s="67">
        <v>399156</v>
      </c>
      <c r="M13" s="83">
        <f t="shared" si="1"/>
        <v>399156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/>
      <c r="J14" s="83">
        <f t="shared" si="0"/>
        <v>0</v>
      </c>
      <c r="K14" s="66"/>
      <c r="L14" s="67"/>
      <c r="M14" s="83">
        <f t="shared" si="1"/>
        <v>0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10308006</v>
      </c>
      <c r="I17" s="96">
        <f>I18+I19</f>
        <v>2760000</v>
      </c>
      <c r="J17" s="85">
        <f t="shared" si="0"/>
        <v>13068006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>
        <v>2760000</v>
      </c>
      <c r="J18" s="83">
        <f t="shared" si="0"/>
        <v>2760000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10308006</v>
      </c>
      <c r="I19" s="98">
        <f>I20+I21+I22</f>
        <v>0</v>
      </c>
      <c r="J19" s="83">
        <f t="shared" si="0"/>
        <v>10308006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10308006</v>
      </c>
      <c r="I20" s="71"/>
      <c r="J20" s="86">
        <f t="shared" si="0"/>
        <v>10308006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576026</v>
      </c>
      <c r="I28" s="94">
        <f>I29+I30+I31</f>
        <v>630856</v>
      </c>
      <c r="J28" s="82">
        <f t="shared" si="0"/>
        <v>1206882</v>
      </c>
      <c r="K28" s="93">
        <f>K29+K30+K31</f>
        <v>509672</v>
      </c>
      <c r="L28" s="94">
        <f>L29+L30+L31</f>
        <v>248386</v>
      </c>
      <c r="M28" s="82">
        <f t="shared" si="1"/>
        <v>758058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295142</v>
      </c>
      <c r="I29" s="67">
        <v>628518</v>
      </c>
      <c r="J29" s="83">
        <f t="shared" si="0"/>
        <v>923660</v>
      </c>
      <c r="K29" s="66">
        <v>451880</v>
      </c>
      <c r="L29" s="67">
        <v>248385</v>
      </c>
      <c r="M29" s="83">
        <f t="shared" si="1"/>
        <v>700265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280884</v>
      </c>
      <c r="I31" s="67">
        <v>2338</v>
      </c>
      <c r="J31" s="83">
        <f t="shared" si="0"/>
        <v>283222</v>
      </c>
      <c r="K31" s="66">
        <v>57792</v>
      </c>
      <c r="L31" s="67">
        <v>1</v>
      </c>
      <c r="M31" s="83">
        <f t="shared" si="1"/>
        <v>57793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321890</v>
      </c>
      <c r="I35" s="64">
        <v>44762</v>
      </c>
      <c r="J35" s="82">
        <f t="shared" si="0"/>
        <v>366652</v>
      </c>
      <c r="K35" s="63">
        <v>250704</v>
      </c>
      <c r="L35" s="64">
        <v>22349</v>
      </c>
      <c r="M35" s="82">
        <f t="shared" si="1"/>
        <v>273053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2261556</v>
      </c>
      <c r="I37" s="64">
        <v>41937</v>
      </c>
      <c r="J37" s="82">
        <f t="shared" si="0"/>
        <v>2303493</v>
      </c>
      <c r="K37" s="63">
        <v>1111914</v>
      </c>
      <c r="L37" s="64"/>
      <c r="M37" s="82">
        <f t="shared" si="1"/>
        <v>1111914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1355161</v>
      </c>
      <c r="I38" s="94">
        <f>I39+I40+I41+I42</f>
        <v>0</v>
      </c>
      <c r="J38" s="82">
        <f t="shared" si="0"/>
        <v>1355161</v>
      </c>
      <c r="K38" s="93">
        <f>K39+K40+K41+K42</f>
        <v>849030</v>
      </c>
      <c r="L38" s="94">
        <f>L39+L40+L41+L42</f>
        <v>0</v>
      </c>
      <c r="M38" s="82">
        <f t="shared" si="1"/>
        <v>849030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1355161</v>
      </c>
      <c r="I40" s="67"/>
      <c r="J40" s="83">
        <f t="shared" si="0"/>
        <v>1355161</v>
      </c>
      <c r="K40" s="66">
        <v>849030</v>
      </c>
      <c r="L40" s="67"/>
      <c r="M40" s="83">
        <f t="shared" si="1"/>
        <v>849030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2739611</v>
      </c>
      <c r="I43" s="64">
        <v>212180</v>
      </c>
      <c r="J43" s="82">
        <f t="shared" si="0"/>
        <v>2951791</v>
      </c>
      <c r="K43" s="63">
        <v>209307</v>
      </c>
      <c r="L43" s="64">
        <v>527294</v>
      </c>
      <c r="M43" s="82">
        <f t="shared" si="1"/>
        <v>736601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14410756</v>
      </c>
      <c r="I44" s="94">
        <f>I45+I48+I52+I53+I54+I55</f>
        <v>0</v>
      </c>
      <c r="J44" s="82">
        <f t="shared" si="0"/>
        <v>14410756</v>
      </c>
      <c r="K44" s="93">
        <f>K45+K48+K52+K53+K54+K55</f>
        <v>11910756</v>
      </c>
      <c r="L44" s="94">
        <f>L45+L48+L52+L53+L54+L55</f>
        <v>0</v>
      </c>
      <c r="M44" s="82">
        <f t="shared" si="1"/>
        <v>11910756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17500000</v>
      </c>
      <c r="I45" s="98">
        <f>I46+I47</f>
        <v>0</v>
      </c>
      <c r="J45" s="83">
        <f t="shared" si="0"/>
        <v>17500000</v>
      </c>
      <c r="K45" s="97">
        <f>K46+K47</f>
        <v>15000000</v>
      </c>
      <c r="L45" s="98">
        <f>L46+L47</f>
        <v>0</v>
      </c>
      <c r="M45" s="83">
        <f t="shared" si="1"/>
        <v>15000000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25000000</v>
      </c>
      <c r="I46" s="73"/>
      <c r="J46" s="83">
        <f t="shared" si="0"/>
        <v>25000000</v>
      </c>
      <c r="K46" s="72">
        <v>15000000</v>
      </c>
      <c r="L46" s="73"/>
      <c r="M46" s="83">
        <f t="shared" si="1"/>
        <v>15000000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-7500000</v>
      </c>
      <c r="I47" s="71"/>
      <c r="J47" s="83">
        <f t="shared" si="0"/>
        <v>-7500000</v>
      </c>
      <c r="K47" s="70">
        <v>0</v>
      </c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105134</v>
      </c>
      <c r="I48" s="98">
        <f>I49+I50+I51</f>
        <v>0</v>
      </c>
      <c r="J48" s="83">
        <f t="shared" si="0"/>
        <v>105134</v>
      </c>
      <c r="K48" s="97">
        <f>K49+K50+K51</f>
        <v>105134</v>
      </c>
      <c r="L48" s="98">
        <f>L49+L50+L51</f>
        <v>0</v>
      </c>
      <c r="M48" s="83">
        <f t="shared" si="1"/>
        <v>105134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105134</v>
      </c>
      <c r="I49" s="75"/>
      <c r="J49" s="83">
        <f t="shared" si="0"/>
        <v>105134</v>
      </c>
      <c r="K49" s="74">
        <v>105134</v>
      </c>
      <c r="L49" s="75"/>
      <c r="M49" s="83">
        <f t="shared" si="1"/>
        <v>105134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-3194378</v>
      </c>
      <c r="I55" s="98">
        <f>I56+I57</f>
        <v>0</v>
      </c>
      <c r="J55" s="83">
        <f t="shared" si="0"/>
        <v>-3194378</v>
      </c>
      <c r="K55" s="97">
        <f>K56+K57</f>
        <v>-3194378</v>
      </c>
      <c r="L55" s="98">
        <f>L56+L57</f>
        <v>0</v>
      </c>
      <c r="M55" s="83">
        <f t="shared" si="1"/>
        <v>-3194378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>
        <v>-689882</v>
      </c>
      <c r="L56" s="75"/>
      <c r="M56" s="83">
        <f t="shared" si="1"/>
        <v>-689882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-3194378</v>
      </c>
      <c r="I57" s="77"/>
      <c r="J57" s="83">
        <f t="shared" si="0"/>
        <v>-3194378</v>
      </c>
      <c r="K57" s="76">
        <v>-2504496</v>
      </c>
      <c r="L57" s="77"/>
      <c r="M57" s="83">
        <f t="shared" si="1"/>
        <v>-2504496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264843</v>
      </c>
      <c r="I58" s="94">
        <f>I59+I60</f>
        <v>0</v>
      </c>
      <c r="J58" s="82">
        <f>H58+I58</f>
        <v>264843</v>
      </c>
      <c r="K58" s="93">
        <f>K59+K60</f>
        <v>0</v>
      </c>
      <c r="L58" s="94">
        <f>L59+L60</f>
        <v>0</v>
      </c>
      <c r="M58" s="82">
        <f>K58+L58</f>
        <v>0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264843</v>
      </c>
      <c r="I59" s="67"/>
      <c r="J59" s="83">
        <f>H59+I59</f>
        <v>264843</v>
      </c>
      <c r="K59" s="66"/>
      <c r="L59" s="67"/>
      <c r="M59" s="83">
        <f>K59+L59</f>
        <v>0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92311820</v>
      </c>
      <c r="I62" s="100">
        <f>I58+I44+I43+I38+I37+I36+I35+I32+I28+I24+I23+I17+I16+I9</f>
        <v>174500051</v>
      </c>
      <c r="J62" s="89">
        <f>H62+I62</f>
        <v>266811871</v>
      </c>
      <c r="K62" s="99">
        <f>K58+K44+K43+K38+K37+K36+K35+K32+K28+K24+K17+K16+K9+K23</f>
        <v>64615391</v>
      </c>
      <c r="L62" s="100">
        <f>L58+L44+L43+L38+L37+L36+L35+L32+L28+L24+L23+L17+L16+L9</f>
        <v>104516227</v>
      </c>
      <c r="M62" s="89">
        <f>K62+L62</f>
        <v>169131618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2910362</v>
      </c>
      <c r="I66" s="80">
        <v>2256271</v>
      </c>
      <c r="J66" s="90">
        <f>H66+I66</f>
        <v>5166633</v>
      </c>
      <c r="K66" s="79">
        <v>2077461</v>
      </c>
      <c r="L66" s="80">
        <v>1307641</v>
      </c>
      <c r="M66" s="90">
        <f>K66+L66</f>
        <v>3385102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15363520</v>
      </c>
      <c r="I67" s="80">
        <v>601084</v>
      </c>
      <c r="J67" s="90">
        <f>H67+I67</f>
        <v>15964604</v>
      </c>
      <c r="K67" s="79">
        <v>12211920</v>
      </c>
      <c r="L67" s="80"/>
      <c r="M67" s="90">
        <f>K67+L67</f>
        <v>12211920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50314790</v>
      </c>
      <c r="I68" s="80">
        <v>48775250</v>
      </c>
      <c r="J68" s="90">
        <f>H68+I68</f>
        <v>99090040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19457282</v>
      </c>
      <c r="I69" s="81">
        <v>80475578</v>
      </c>
      <c r="J69" s="91">
        <f>H69+I69</f>
        <v>99932860</v>
      </c>
      <c r="K69" s="79">
        <v>13525121</v>
      </c>
      <c r="L69" s="81">
        <v>42173257</v>
      </c>
      <c r="M69" s="91">
        <f>K69+L69</f>
        <v>55698378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88045954</v>
      </c>
      <c r="I70" s="100">
        <f>I66+I67+I68+I69</f>
        <v>132108183</v>
      </c>
      <c r="J70" s="92">
        <f>H70+I70</f>
        <v>220154137</v>
      </c>
      <c r="K70" s="99">
        <f>K66+K67+K68+K69</f>
        <v>27814502</v>
      </c>
      <c r="L70" s="100">
        <f>L66+L67+L68+L69</f>
        <v>43480898</v>
      </c>
      <c r="M70" s="89">
        <f>K70+L70</f>
        <v>71295400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NOVA 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(31/12/2017)</v>
      </c>
      <c r="I8" s="218" t="str">
        <f>Aktifler!L7</f>
        <v>(31/12/2016)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16797540</v>
      </c>
      <c r="I10" s="56">
        <f>I11+I19+I20+I25+I28</f>
        <v>10139101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11418104</v>
      </c>
      <c r="I11" s="57">
        <f>I12+I15+I18</f>
        <v>9026877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6165285</v>
      </c>
      <c r="I12" s="58">
        <f>I13+I14</f>
        <v>5241943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2280634</v>
      </c>
      <c r="I13" s="18">
        <v>1978805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3884651</v>
      </c>
      <c r="I14" s="18">
        <v>3263138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4926087</v>
      </c>
      <c r="I15" s="58">
        <f>I16+I17</f>
        <v>3267154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883011</v>
      </c>
      <c r="I16" s="18">
        <v>549095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4043076</v>
      </c>
      <c r="I17" s="18">
        <v>2718059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326732</v>
      </c>
      <c r="I18" s="17">
        <v>517780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164513</v>
      </c>
      <c r="I19" s="16">
        <v>113790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5045818</v>
      </c>
      <c r="I20" s="57">
        <f>I21+I22+I23+I24</f>
        <v>915985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577946</v>
      </c>
      <c r="I21" s="19">
        <v>362781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1169105</v>
      </c>
      <c r="I22" s="19">
        <v>95884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3298767</v>
      </c>
      <c r="I23" s="19">
        <v>457320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169105</v>
      </c>
      <c r="I25" s="57">
        <f>I26+I27</f>
        <v>81074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36633</v>
      </c>
      <c r="I26" s="19">
        <v>57483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132472</v>
      </c>
      <c r="I27" s="19">
        <v>23591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1375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8942807</v>
      </c>
      <c r="I30" s="56">
        <f>I31+I37+I44+I45+I50+I51</f>
        <v>5894620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4978893</v>
      </c>
      <c r="I31" s="57">
        <f>I32+I33+I34+I35+I36</f>
        <v>3460162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3820436</v>
      </c>
      <c r="I32" s="19">
        <v>2674402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1173</v>
      </c>
      <c r="I33" s="19">
        <v>554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1048151</v>
      </c>
      <c r="I34" s="19">
        <v>678648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99119</v>
      </c>
      <c r="I35" s="19">
        <v>67733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10014</v>
      </c>
      <c r="I36" s="19">
        <v>38825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3932777</v>
      </c>
      <c r="I37" s="57">
        <f>I38+I39+I40+I41+I42+I43</f>
        <v>2378971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2228804</v>
      </c>
      <c r="I38" s="19">
        <v>1761214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23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1557403</v>
      </c>
      <c r="I40" s="19">
        <v>612278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7583</v>
      </c>
      <c r="I41" s="19">
        <v>5479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138964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31137</v>
      </c>
      <c r="I45" s="57">
        <f>I46+I47+I48+I49</f>
        <v>55449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31137</v>
      </c>
      <c r="I46" s="19">
        <v>55449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38</v>
      </c>
      <c r="J51" s="9"/>
    </row>
    <row r="52" spans="2:10" ht="15.75">
      <c r="B52" s="38"/>
      <c r="C52" s="46"/>
      <c r="D52" s="39"/>
      <c r="E52" s="39"/>
      <c r="F52" s="39"/>
      <c r="G52" s="243"/>
      <c r="H52" s="20">
        <v>0</v>
      </c>
      <c r="I52" s="21">
        <v>0</v>
      </c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7854733</v>
      </c>
      <c r="I53" s="60">
        <f>I10-I30</f>
        <v>4244481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5042911</v>
      </c>
      <c r="I55" s="56">
        <f>I56+I60+I61+I62+I63+I64</f>
        <v>3534035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2470046</v>
      </c>
      <c r="I56" s="57">
        <f>I57+I58+I59</f>
        <v>2081111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972537</v>
      </c>
      <c r="I57" s="19">
        <v>990489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126872</v>
      </c>
      <c r="I58" s="19">
        <v>66355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1370637</v>
      </c>
      <c r="I59" s="19">
        <v>1024267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822668</v>
      </c>
      <c r="I61" s="16">
        <v>455837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1750197</v>
      </c>
      <c r="I64" s="16">
        <v>997087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12632801</v>
      </c>
      <c r="I66" s="56">
        <f>I67+I71+I72+I73+I74+I75+I76+I77+I78+I79+I80+I81</f>
        <v>8468398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554790</v>
      </c>
      <c r="I67" s="57">
        <f>I68+I69+I70</f>
        <v>268057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554790</v>
      </c>
      <c r="I70" s="19">
        <v>268057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2830697</v>
      </c>
      <c r="I72" s="16">
        <v>894388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4678996</v>
      </c>
      <c r="I73" s="16">
        <v>3842606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507832</v>
      </c>
      <c r="I75" s="16">
        <v>439857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386010</v>
      </c>
      <c r="I76" s="16">
        <v>268128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88875</v>
      </c>
      <c r="I77" s="16">
        <v>22382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424545</v>
      </c>
      <c r="I79" s="16">
        <v>441051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506131</v>
      </c>
      <c r="I80" s="16">
        <v>187423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2654925</v>
      </c>
      <c r="I81" s="16">
        <v>2104506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-7589890</v>
      </c>
      <c r="I83" s="59">
        <f>I55-I66</f>
        <v>-4934363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264843</v>
      </c>
      <c r="I85" s="22">
        <f>I53+I83</f>
        <v>-689882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264843</v>
      </c>
      <c r="I89" s="59">
        <f>I85-I87</f>
        <v>-689882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2018-04-19T11:51:44Z</cp:lastPrinted>
  <dcterms:created xsi:type="dcterms:W3CDTF">1998-01-12T17:06:50Z</dcterms:created>
  <dcterms:modified xsi:type="dcterms:W3CDTF">2018-05-17T13:05:14Z</dcterms:modified>
  <cp:category/>
  <cp:version/>
  <cp:contentType/>
  <cp:contentStatus/>
</cp:coreProperties>
</file>