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9435" windowHeight="4905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'Aktifler'!$B$2:$N$62</definedName>
    <definedName name="_xlnm.Print_Area" localSheetId="2">'Kar Zarar'!$B$2:$J$91</definedName>
    <definedName name="_xlnm.Print_Area" localSheetId="1">'Pasifler'!$B$2:$N$73</definedName>
  </definedNames>
  <calcPr fullCalcOnLoad="1"/>
</workbook>
</file>

<file path=xl/sharedStrings.xml><?xml version="1.0" encoding="utf-8"?>
<sst xmlns="http://schemas.openxmlformats.org/spreadsheetml/2006/main" count="375" uniqueCount="232">
  <si>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</si>
  <si>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</si>
  <si>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</si>
  <si>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</si>
  <si>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</si>
  <si>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</si>
  <si>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</si>
  <si>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</si>
  <si>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</si>
  <si>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</si>
  <si>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</si>
  <si>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</si>
  <si>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</si>
  <si>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</si>
  <si>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</si>
  <si>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</si>
  <si>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</si>
  <si>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</si>
  <si>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</si>
  <si>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</si>
  <si>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</si>
  <si>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</si>
  <si>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</si>
  <si>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</si>
  <si>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</si>
  <si>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</si>
  <si>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</si>
  <si>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</si>
  <si>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</si>
  <si>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</si>
  <si>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</si>
  <si>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</si>
  <si>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</si>
  <si>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</si>
  <si>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</si>
  <si>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</si>
  <si>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</si>
  <si>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</si>
  <si>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</si>
  <si>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</si>
  <si>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</si>
  <si>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</si>
  <si>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</si>
  <si>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</si>
  <si>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</si>
  <si>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</si>
  <si>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</si>
  <si>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</si>
  <si>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</si>
  <si>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</si>
  <si>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</si>
  <si>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</si>
  <si>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</si>
  <si>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</si>
  <si>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</si>
  <si>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</si>
  <si>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</si>
  <si>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</si>
  <si>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</si>
  <si>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</si>
  <si>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</si>
  <si>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</si>
  <si>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</si>
  <si>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</si>
  <si>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</si>
  <si>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</si>
  <si>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</si>
  <si>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</si>
  <si>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</si>
  <si>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</si>
  <si>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</si>
  <si>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</si>
  <si>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</si>
  <si>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</si>
  <si>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</si>
  <si>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</si>
  <si>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</si>
  <si>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</si>
  <si>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</si>
  <si>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</si>
  <si>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</si>
  <si>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</si>
  <si>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</si>
  <si>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</si>
  <si>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</si>
  <si>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</si>
  <si>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</si>
  <si>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</si>
  <si>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</si>
  <si>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</si>
  <si>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</si>
  <si>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</si>
  <si>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</si>
  <si>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</si>
  <si>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</si>
  <si>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</si>
  <si>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</si>
  <si>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</si>
  <si>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</si>
  <si>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</si>
  <si>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</si>
  <si>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</si>
  <si>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</si>
  <si>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</si>
  <si>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</si>
  <si>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</si>
  <si>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</si>
  <si>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</si>
  <si>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</si>
  <si>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</si>
  <si>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</si>
  <si>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</si>
  <si>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</si>
  <si>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</si>
  <si>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</si>
  <si>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</si>
  <si>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</si>
  <si>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</si>
  <si>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</si>
  <si>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</si>
  <si>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</si>
  <si>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</si>
  <si>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</si>
  <si>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</si>
  <si>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</si>
  <si>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</si>
  <si>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</si>
  <si>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</si>
  <si>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</si>
  <si>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</si>
  <si>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</si>
  <si>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</si>
  <si>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</si>
  <si>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</si>
  <si>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</si>
  <si>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</si>
  <si>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</si>
  <si>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</si>
  <si>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</si>
  <si>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</si>
  <si>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</si>
  <si>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</si>
  <si>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</si>
  <si>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</si>
  <si>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</si>
  <si>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</si>
  <si>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</si>
  <si>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</si>
  <si>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</si>
  <si>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</si>
  <si>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</si>
  <si>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</si>
  <si>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</si>
  <si>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</si>
  <si>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</si>
  <si>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</si>
  <si>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</si>
  <si>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</si>
  <si>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</si>
  <si>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</si>
  <si>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</si>
  <si>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</si>
  <si>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</si>
  <si>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</si>
  <si>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</si>
  <si>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</si>
  <si>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</si>
  <si>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</si>
  <si>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</si>
  <si>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</si>
  <si>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</si>
  <si>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</si>
  <si>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</si>
  <si>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</si>
  <si>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</si>
  <si>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</si>
  <si>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</si>
  <si>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</si>
  <si>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</si>
  <si>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</si>
  <si>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</si>
  <si>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</si>
  <si>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</si>
  <si>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</si>
  <si>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</si>
  <si>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</si>
  <si>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</si>
  <si>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</si>
  <si>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</si>
  <si>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</si>
  <si>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</si>
  <si>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</si>
  <si>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</si>
  <si>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</si>
  <si>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</si>
  <si>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</si>
  <si>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</si>
  <si>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</si>
  <si>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</si>
  <si>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</si>
  <si>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</si>
  <si>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</si>
  <si>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</si>
  <si>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</si>
  <si>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</si>
  <si>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</si>
  <si>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</si>
  <si>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</si>
  <si>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</si>
  <si>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</si>
  <si>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</si>
  <si>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</si>
  <si>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</si>
  <si>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</si>
  <si>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</si>
  <si>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</si>
  <si>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</si>
  <si>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</si>
  <si>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</si>
  <si>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</si>
  <si>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</si>
  <si>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</si>
  <si>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</si>
  <si>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</si>
  <si>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</si>
  <si>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</si>
  <si>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</si>
  <si>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</si>
  <si>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</si>
  <si>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LİMASOL TÜRK KOOPERATİF BANKASI LTD</t>
  </si>
  <si>
    <t>(31/12/2017)</t>
  </si>
  <si>
    <t>(31/12/2018)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</si>
</sst>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₺&quot;#,##0;\-&quot;₺&quot;#,##0"/>
    <numFmt numFmtId="181" formatCode="&quot;₺&quot;#,##0;[Red]\-&quot;₺&quot;#,##0"/>
    <numFmt numFmtId="182" formatCode="&quot;₺&quot;#,##0.00;\-&quot;₺&quot;#,##0.00"/>
    <numFmt numFmtId="183" formatCode="&quot;₺&quot;#,##0.00;[Red]\-&quot;₺&quot;#,##0.00"/>
    <numFmt numFmtId="184" formatCode="_-&quot;₺&quot;* #,##0_-;\-&quot;₺&quot;* #,##0_-;_-&quot;₺&quot;* &quot;-&quot;_-;_-@_-"/>
    <numFmt numFmtId="185" formatCode="_-&quot;₺&quot;* #,##0.00_-;\-&quot;₺&quot;* #,##0.00_-;_-&quot;₺&quot;* &quot;-&quot;??_-;_-@_-"/>
    <numFmt numFmtId="186" formatCode="#,##0\ &quot;TL&quot;;\-#,##0\ &quot;TL&quot;"/>
    <numFmt numFmtId="187" formatCode="#,##0\ &quot;TL&quot;;[Red]\-#,##0\ &quot;TL&quot;"/>
    <numFmt numFmtId="188" formatCode="#,##0.00\ &quot;TL&quot;;\-#,##0.00\ &quot;TL&quot;"/>
    <numFmt numFmtId="189" formatCode="#,##0.00\ &quot;TL&quot;;[Red]\-#,##0.00\ &quot;TL&quot;"/>
    <numFmt numFmtId="190" formatCode="_-* #,##0\ &quot;TL&quot;_-;\-* #,##0\ &quot;TL&quot;_-;_-* &quot;-&quot;\ &quot;TL&quot;_-;_-@_-"/>
    <numFmt numFmtId="191" formatCode="_-* #,##0\ _T_L_-;\-* #,##0\ _T_L_-;_-* &quot;-&quot;\ _T_L_-;_-@_-"/>
    <numFmt numFmtId="192" formatCode="_-* #,##0.00\ &quot;TL&quot;_-;\-* #,##0.00\ &quot;TL&quot;_-;_-* &quot;-&quot;??\ &quot;TL&quot;_-;_-@_-"/>
    <numFmt numFmtId="193" formatCode="_-* #,##0.00\ _T_L_-;\-* #,##0.00\ _T_L_-;_-* &quot;-&quot;??\ _T_L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Evet&quot;;&quot;Evet&quot;;&quot;Hayır&quot;"/>
    <numFmt numFmtId="203" formatCode="&quot;Doğru&quot;;&quot;Doğru&quot;;&quot;Yanlış&quot;"/>
    <numFmt numFmtId="204" formatCode="&quot;Açık&quot;;&quot;Açık&quot;;&quot;Kapalı&quot;"/>
    <numFmt numFmtId="205" formatCode="#,##0_ ;[Red]\-#,##0\ "/>
    <numFmt numFmtId="206" formatCode="#,##0.00_ ;[Red]\-#,##0.00\ "/>
    <numFmt numFmtId="207" formatCode="#,##0_ ;\-#,##0\ "/>
    <numFmt numFmtId="208" formatCode="[$-41F]dd\ mmmm\ yyyy\ dddd"/>
    <numFmt numFmtId="209" formatCode="[$-809]dd\ mmmm\ yyyy"/>
    <numFmt numFmtId="210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207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207" fontId="9" fillId="34" borderId="11" xfId="0" applyNumberFormat="1" applyFont="1" applyFill="1" applyBorder="1" applyAlignment="1" applyProtection="1">
      <alignment/>
      <protection locked="0"/>
    </xf>
    <xf numFmtId="207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207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207" fontId="9" fillId="33" borderId="0" xfId="0" applyNumberFormat="1" applyFont="1" applyFill="1" applyBorder="1" applyAlignment="1" applyProtection="1">
      <alignment/>
      <protection locked="0"/>
    </xf>
    <xf numFmtId="207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207" fontId="9" fillId="33" borderId="14" xfId="0" applyNumberFormat="1" applyFont="1" applyFill="1" applyBorder="1" applyAlignment="1" applyProtection="1">
      <alignment horizontal="center"/>
      <protection locked="0"/>
    </xf>
    <xf numFmtId="207" fontId="10" fillId="33" borderId="15" xfId="0" applyNumberFormat="1" applyFont="1" applyFill="1" applyBorder="1" applyAlignment="1" applyProtection="1">
      <alignment/>
      <protection locked="0"/>
    </xf>
    <xf numFmtId="207" fontId="10" fillId="33" borderId="16" xfId="0" applyNumberFormat="1" applyFont="1" applyFill="1" applyBorder="1" applyAlignment="1" applyProtection="1">
      <alignment/>
      <protection locked="0"/>
    </xf>
    <xf numFmtId="207" fontId="10" fillId="33" borderId="17" xfId="0" applyNumberFormat="1" applyFont="1" applyFill="1" applyBorder="1" applyAlignment="1" applyProtection="1">
      <alignment/>
      <protection locked="0"/>
    </xf>
    <xf numFmtId="207" fontId="9" fillId="33" borderId="18" xfId="0" applyNumberFormat="1" applyFont="1" applyFill="1" applyBorder="1" applyAlignment="1" applyProtection="1">
      <alignment/>
      <protection locked="0"/>
    </xf>
    <xf numFmtId="207" fontId="9" fillId="33" borderId="17" xfId="0" applyNumberFormat="1" applyFont="1" applyFill="1" applyBorder="1" applyAlignment="1" applyProtection="1">
      <alignment/>
      <protection locked="0"/>
    </xf>
    <xf numFmtId="207" fontId="9" fillId="33" borderId="19" xfId="0" applyNumberFormat="1" applyFont="1" applyFill="1" applyBorder="1" applyAlignment="1" applyProtection="1">
      <alignment/>
      <protection locked="0"/>
    </xf>
    <xf numFmtId="207" fontId="9" fillId="33" borderId="20" xfId="0" applyNumberFormat="1" applyFont="1" applyFill="1" applyBorder="1" applyAlignment="1" applyProtection="1">
      <alignment/>
      <protection locked="0"/>
    </xf>
    <xf numFmtId="207" fontId="10" fillId="33" borderId="21" xfId="0" applyNumberFormat="1" applyFont="1" applyFill="1" applyBorder="1" applyAlignment="1" applyProtection="1">
      <alignment/>
      <protection locked="0"/>
    </xf>
    <xf numFmtId="207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207" fontId="9" fillId="33" borderId="0" xfId="0" applyNumberFormat="1" applyFont="1" applyFill="1" applyBorder="1" applyAlignment="1" applyProtection="1">
      <alignment horizontal="center"/>
      <protection locked="0"/>
    </xf>
    <xf numFmtId="207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207" fontId="10" fillId="33" borderId="15" xfId="0" applyNumberFormat="1" applyFont="1" applyFill="1" applyBorder="1" applyAlignment="1" applyProtection="1">
      <alignment/>
      <protection/>
    </xf>
    <xf numFmtId="207" fontId="10" fillId="33" borderId="16" xfId="0" applyNumberFormat="1" applyFont="1" applyFill="1" applyBorder="1" applyAlignment="1" applyProtection="1">
      <alignment/>
      <protection/>
    </xf>
    <xf numFmtId="207" fontId="10" fillId="33" borderId="17" xfId="0" applyNumberFormat="1" applyFont="1" applyFill="1" applyBorder="1" applyAlignment="1" applyProtection="1">
      <alignment/>
      <protection/>
    </xf>
    <xf numFmtId="207" fontId="10" fillId="33" borderId="21" xfId="0" applyNumberFormat="1" applyFont="1" applyFill="1" applyBorder="1" applyAlignment="1" applyProtection="1">
      <alignment/>
      <protection/>
    </xf>
    <xf numFmtId="207" fontId="10" fillId="33" borderId="29" xfId="0" applyNumberFormat="1" applyFont="1" applyFill="1" applyBorder="1" applyAlignment="1" applyProtection="1">
      <alignment/>
      <protection/>
    </xf>
    <xf numFmtId="207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207" fontId="10" fillId="33" borderId="30" xfId="0" applyNumberFormat="1" applyFont="1" applyFill="1" applyBorder="1" applyAlignment="1" applyProtection="1">
      <alignment/>
      <protection locked="0"/>
    </xf>
    <xf numFmtId="207" fontId="10" fillId="33" borderId="31" xfId="0" applyNumberFormat="1" applyFont="1" applyFill="1" applyBorder="1" applyAlignment="1" applyProtection="1">
      <alignment/>
      <protection locked="0"/>
    </xf>
    <xf numFmtId="207" fontId="10" fillId="33" borderId="0" xfId="0" applyNumberFormat="1" applyFont="1" applyFill="1" applyAlignment="1" applyProtection="1">
      <alignment/>
      <protection locked="0"/>
    </xf>
    <xf numFmtId="207" fontId="9" fillId="33" borderId="32" xfId="0" applyNumberFormat="1" applyFont="1" applyFill="1" applyBorder="1" applyAlignment="1" applyProtection="1">
      <alignment/>
      <protection locked="0"/>
    </xf>
    <xf numFmtId="207" fontId="9" fillId="33" borderId="33" xfId="0" applyNumberFormat="1" applyFont="1" applyFill="1" applyBorder="1" applyAlignment="1" applyProtection="1">
      <alignment/>
      <protection locked="0"/>
    </xf>
    <xf numFmtId="207" fontId="10" fillId="33" borderId="34" xfId="0" applyNumberFormat="1" applyFont="1" applyFill="1" applyBorder="1" applyAlignment="1" applyProtection="1">
      <alignment/>
      <protection locked="0"/>
    </xf>
    <xf numFmtId="207" fontId="10" fillId="33" borderId="35" xfId="0" applyNumberFormat="1" applyFont="1" applyFill="1" applyBorder="1" applyAlignment="1" applyProtection="1">
      <alignment/>
      <protection locked="0"/>
    </xf>
    <xf numFmtId="207" fontId="9" fillId="33" borderId="36" xfId="0" applyNumberFormat="1" applyFont="1" applyFill="1" applyBorder="1" applyAlignment="1" applyProtection="1">
      <alignment/>
      <protection locked="0"/>
    </xf>
    <xf numFmtId="207" fontId="9" fillId="33" borderId="37" xfId="0" applyNumberFormat="1" applyFont="1" applyFill="1" applyBorder="1" applyAlignment="1" applyProtection="1">
      <alignment/>
      <protection locked="0"/>
    </xf>
    <xf numFmtId="207" fontId="9" fillId="33" borderId="38" xfId="0" applyNumberFormat="1" applyFont="1" applyFill="1" applyBorder="1" applyAlignment="1" applyProtection="1">
      <alignment/>
      <protection locked="0"/>
    </xf>
    <xf numFmtId="207" fontId="9" fillId="33" borderId="39" xfId="0" applyNumberFormat="1" applyFont="1" applyFill="1" applyBorder="1" applyAlignment="1" applyProtection="1">
      <alignment/>
      <protection locked="0"/>
    </xf>
    <xf numFmtId="207" fontId="9" fillId="33" borderId="40" xfId="0" applyNumberFormat="1" applyFont="1" applyFill="1" applyBorder="1" applyAlignment="1" applyProtection="1">
      <alignment/>
      <protection locked="0"/>
    </xf>
    <xf numFmtId="207" fontId="9" fillId="33" borderId="41" xfId="0" applyNumberFormat="1" applyFont="1" applyFill="1" applyBorder="1" applyAlignment="1" applyProtection="1">
      <alignment/>
      <protection locked="0"/>
    </xf>
    <xf numFmtId="207" fontId="9" fillId="33" borderId="42" xfId="0" applyNumberFormat="1" applyFont="1" applyFill="1" applyBorder="1" applyAlignment="1" applyProtection="1">
      <alignment/>
      <protection locked="0"/>
    </xf>
    <xf numFmtId="207" fontId="9" fillId="33" borderId="43" xfId="0" applyNumberFormat="1" applyFont="1" applyFill="1" applyBorder="1" applyAlignment="1" applyProtection="1">
      <alignment/>
      <protection locked="0"/>
    </xf>
    <xf numFmtId="207" fontId="9" fillId="33" borderId="44" xfId="0" applyNumberFormat="1" applyFont="1" applyFill="1" applyBorder="1" applyAlignment="1" applyProtection="1">
      <alignment/>
      <protection locked="0"/>
    </xf>
    <xf numFmtId="207" fontId="9" fillId="33" borderId="30" xfId="0" applyNumberFormat="1" applyFont="1" applyFill="1" applyBorder="1" applyAlignment="1" applyProtection="1">
      <alignment/>
      <protection locked="0"/>
    </xf>
    <xf numFmtId="207" fontId="9" fillId="33" borderId="31" xfId="0" applyNumberFormat="1" applyFont="1" applyFill="1" applyBorder="1" applyAlignment="1" applyProtection="1">
      <alignment/>
      <protection locked="0"/>
    </xf>
    <xf numFmtId="207" fontId="9" fillId="33" borderId="45" xfId="0" applyNumberFormat="1" applyFont="1" applyFill="1" applyBorder="1" applyAlignment="1" applyProtection="1">
      <alignment/>
      <protection locked="0"/>
    </xf>
    <xf numFmtId="207" fontId="10" fillId="33" borderId="46" xfId="0" applyNumberFormat="1" applyFont="1" applyFill="1" applyBorder="1" applyAlignment="1" applyProtection="1">
      <alignment/>
      <protection/>
    </xf>
    <xf numFmtId="207" fontId="9" fillId="33" borderId="47" xfId="0" applyNumberFormat="1" applyFont="1" applyFill="1" applyBorder="1" applyAlignment="1" applyProtection="1">
      <alignment/>
      <protection/>
    </xf>
    <xf numFmtId="207" fontId="10" fillId="33" borderId="48" xfId="0" applyNumberFormat="1" applyFont="1" applyFill="1" applyBorder="1" applyAlignment="1" applyProtection="1">
      <alignment/>
      <protection/>
    </xf>
    <xf numFmtId="207" fontId="10" fillId="33" borderId="49" xfId="0" applyNumberFormat="1" applyFont="1" applyFill="1" applyBorder="1" applyAlignment="1" applyProtection="1">
      <alignment/>
      <protection/>
    </xf>
    <xf numFmtId="207" fontId="9" fillId="33" borderId="50" xfId="0" applyNumberFormat="1" applyFont="1" applyFill="1" applyBorder="1" applyAlignment="1" applyProtection="1">
      <alignment/>
      <protection/>
    </xf>
    <xf numFmtId="207" fontId="9" fillId="33" borderId="51" xfId="0" applyNumberFormat="1" applyFont="1" applyFill="1" applyBorder="1" applyAlignment="1" applyProtection="1">
      <alignment/>
      <protection/>
    </xf>
    <xf numFmtId="207" fontId="9" fillId="33" borderId="52" xfId="0" applyNumberFormat="1" applyFont="1" applyFill="1" applyBorder="1" applyAlignment="1" applyProtection="1">
      <alignment/>
      <protection/>
    </xf>
    <xf numFmtId="207" fontId="10" fillId="33" borderId="53" xfId="0" applyNumberFormat="1" applyFont="1" applyFill="1" applyBorder="1" applyAlignment="1" applyProtection="1">
      <alignment/>
      <protection/>
    </xf>
    <xf numFmtId="207" fontId="9" fillId="33" borderId="46" xfId="0" applyNumberFormat="1" applyFont="1" applyFill="1" applyBorder="1" applyAlignment="1" applyProtection="1">
      <alignment/>
      <protection/>
    </xf>
    <xf numFmtId="207" fontId="9" fillId="33" borderId="54" xfId="0" applyNumberFormat="1" applyFont="1" applyFill="1" applyBorder="1" applyAlignment="1" applyProtection="1">
      <alignment/>
      <protection/>
    </xf>
    <xf numFmtId="207" fontId="10" fillId="33" borderId="55" xfId="0" applyNumberFormat="1" applyFont="1" applyFill="1" applyBorder="1" applyAlignment="1" applyProtection="1">
      <alignment/>
      <protection/>
    </xf>
    <xf numFmtId="207" fontId="10" fillId="33" borderId="30" xfId="0" applyNumberFormat="1" applyFont="1" applyFill="1" applyBorder="1" applyAlignment="1" applyProtection="1">
      <alignment/>
      <protection/>
    </xf>
    <xf numFmtId="207" fontId="10" fillId="33" borderId="31" xfId="0" applyNumberFormat="1" applyFont="1" applyFill="1" applyBorder="1" applyAlignment="1" applyProtection="1">
      <alignment/>
      <protection/>
    </xf>
    <xf numFmtId="207" fontId="10" fillId="33" borderId="56" xfId="0" applyNumberFormat="1" applyFont="1" applyFill="1" applyBorder="1" applyAlignment="1" applyProtection="1">
      <alignment/>
      <protection/>
    </xf>
    <xf numFmtId="207" fontId="10" fillId="33" borderId="57" xfId="0" applyNumberFormat="1" applyFont="1" applyFill="1" applyBorder="1" applyAlignment="1" applyProtection="1">
      <alignment/>
      <protection/>
    </xf>
    <xf numFmtId="207" fontId="9" fillId="33" borderId="32" xfId="0" applyNumberFormat="1" applyFont="1" applyFill="1" applyBorder="1" applyAlignment="1" applyProtection="1">
      <alignment/>
      <protection/>
    </xf>
    <xf numFmtId="207" fontId="9" fillId="33" borderId="33" xfId="0" applyNumberFormat="1" applyFont="1" applyFill="1" applyBorder="1" applyAlignment="1" applyProtection="1">
      <alignment/>
      <protection/>
    </xf>
    <xf numFmtId="207" fontId="10" fillId="33" borderId="58" xfId="0" applyNumberFormat="1" applyFont="1" applyFill="1" applyBorder="1" applyAlignment="1" applyProtection="1">
      <alignment/>
      <protection/>
    </xf>
    <xf numFmtId="207" fontId="10" fillId="33" borderId="59" xfId="0" applyNumberFormat="1" applyFont="1" applyFill="1" applyBorder="1" applyAlignment="1" applyProtection="1">
      <alignment/>
      <protection/>
    </xf>
    <xf numFmtId="207" fontId="9" fillId="33" borderId="60" xfId="0" applyNumberFormat="1" applyFont="1" applyFill="1" applyBorder="1" applyAlignment="1" applyProtection="1">
      <alignment/>
      <protection/>
    </xf>
    <xf numFmtId="207" fontId="9" fillId="33" borderId="61" xfId="0" applyNumberFormat="1" applyFont="1" applyFill="1" applyBorder="1" applyAlignment="1" applyProtection="1">
      <alignment horizontal="left"/>
      <protection/>
    </xf>
    <xf numFmtId="207" fontId="9" fillId="33" borderId="61" xfId="0" applyNumberFormat="1" applyFont="1" applyFill="1" applyBorder="1" applyAlignment="1" applyProtection="1">
      <alignment/>
      <protection/>
    </xf>
    <xf numFmtId="207" fontId="9" fillId="33" borderId="62" xfId="0" applyNumberFormat="1" applyFont="1" applyFill="1" applyBorder="1" applyAlignment="1" applyProtection="1">
      <alignment/>
      <protection/>
    </xf>
    <xf numFmtId="207" fontId="9" fillId="33" borderId="62" xfId="0" applyNumberFormat="1" applyFont="1" applyFill="1" applyBorder="1" applyAlignment="1" applyProtection="1">
      <alignment horizontal="center"/>
      <protection/>
    </xf>
    <xf numFmtId="207" fontId="10" fillId="33" borderId="27" xfId="0" applyNumberFormat="1" applyFont="1" applyFill="1" applyBorder="1" applyAlignment="1" applyProtection="1">
      <alignment/>
      <protection/>
    </xf>
    <xf numFmtId="207" fontId="10" fillId="33" borderId="0" xfId="0" applyNumberFormat="1" applyFont="1" applyFill="1" applyBorder="1" applyAlignment="1" applyProtection="1">
      <alignment/>
      <protection/>
    </xf>
    <xf numFmtId="207" fontId="9" fillId="33" borderId="27" xfId="0" applyNumberFormat="1" applyFont="1" applyFill="1" applyBorder="1" applyAlignment="1" applyProtection="1">
      <alignment/>
      <protection/>
    </xf>
    <xf numFmtId="207" fontId="9" fillId="33" borderId="0" xfId="0" applyNumberFormat="1" applyFont="1" applyFill="1" applyBorder="1" applyAlignment="1" applyProtection="1">
      <alignment horizontal="center"/>
      <protection/>
    </xf>
    <xf numFmtId="207" fontId="9" fillId="33" borderId="0" xfId="0" applyNumberFormat="1" applyFont="1" applyFill="1" applyBorder="1" applyAlignment="1" applyProtection="1">
      <alignment/>
      <protection/>
    </xf>
    <xf numFmtId="207" fontId="9" fillId="33" borderId="0" xfId="0" applyNumberFormat="1" applyFont="1" applyFill="1" applyBorder="1" applyAlignment="1" applyProtection="1" quotePrefix="1">
      <alignment horizontal="left"/>
      <protection/>
    </xf>
    <xf numFmtId="207" fontId="10" fillId="33" borderId="0" xfId="0" applyNumberFormat="1" applyFont="1" applyFill="1" applyBorder="1" applyAlignment="1" applyProtection="1">
      <alignment horizontal="left"/>
      <protection/>
    </xf>
    <xf numFmtId="207" fontId="9" fillId="33" borderId="0" xfId="0" applyNumberFormat="1" applyFont="1" applyFill="1" applyBorder="1" applyAlignment="1" applyProtection="1">
      <alignment horizontal="left"/>
      <protection/>
    </xf>
    <xf numFmtId="207" fontId="10" fillId="33" borderId="0" xfId="0" applyNumberFormat="1" applyFont="1" applyFill="1" applyBorder="1" applyAlignment="1" applyProtection="1" quotePrefix="1">
      <alignment horizontal="left"/>
      <protection/>
    </xf>
    <xf numFmtId="207" fontId="9" fillId="33" borderId="0" xfId="0" applyNumberFormat="1" applyFont="1" applyFill="1" applyBorder="1" applyAlignment="1" applyProtection="1" quotePrefix="1">
      <alignment horizontal="center"/>
      <protection/>
    </xf>
    <xf numFmtId="207" fontId="9" fillId="33" borderId="63" xfId="0" applyNumberFormat="1" applyFont="1" applyFill="1" applyBorder="1" applyAlignment="1" applyProtection="1">
      <alignment/>
      <protection/>
    </xf>
    <xf numFmtId="207" fontId="10" fillId="33" borderId="64" xfId="0" applyNumberFormat="1" applyFont="1" applyFill="1" applyBorder="1" applyAlignment="1" applyProtection="1">
      <alignment/>
      <protection/>
    </xf>
    <xf numFmtId="207" fontId="10" fillId="33" borderId="59" xfId="0" applyNumberFormat="1" applyFont="1" applyFill="1" applyBorder="1" applyAlignment="1" applyProtection="1">
      <alignment horizontal="left"/>
      <protection/>
    </xf>
    <xf numFmtId="207" fontId="10" fillId="33" borderId="65" xfId="0" applyNumberFormat="1" applyFont="1" applyFill="1" applyBorder="1" applyAlignment="1" applyProtection="1">
      <alignment/>
      <protection/>
    </xf>
    <xf numFmtId="207" fontId="9" fillId="33" borderId="26" xfId="0" applyNumberFormat="1" applyFont="1" applyFill="1" applyBorder="1" applyAlignment="1" applyProtection="1">
      <alignment/>
      <protection/>
    </xf>
    <xf numFmtId="207" fontId="9" fillId="33" borderId="11" xfId="0" applyNumberFormat="1" applyFont="1" applyFill="1" applyBorder="1" applyAlignment="1" applyProtection="1">
      <alignment horizontal="left"/>
      <protection/>
    </xf>
    <xf numFmtId="207" fontId="9" fillId="33" borderId="11" xfId="0" applyNumberFormat="1" applyFont="1" applyFill="1" applyBorder="1" applyAlignment="1" applyProtection="1">
      <alignment/>
      <protection/>
    </xf>
    <xf numFmtId="207" fontId="9" fillId="33" borderId="11" xfId="0" applyNumberFormat="1" applyFont="1" applyFill="1" applyBorder="1" applyAlignment="1" applyProtection="1">
      <alignment horizontal="center"/>
      <protection/>
    </xf>
    <xf numFmtId="207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207" fontId="9" fillId="33" borderId="13" xfId="0" applyNumberFormat="1" applyFont="1" applyFill="1" applyBorder="1" applyAlignment="1" applyProtection="1">
      <alignment/>
      <protection/>
    </xf>
    <xf numFmtId="207" fontId="9" fillId="33" borderId="0" xfId="0" applyNumberFormat="1" applyFont="1" applyFill="1" applyBorder="1" applyAlignment="1" applyProtection="1">
      <alignment horizontal="center" vertical="top" wrapText="1"/>
      <protection/>
    </xf>
    <xf numFmtId="207" fontId="9" fillId="33" borderId="66" xfId="0" applyNumberFormat="1" applyFont="1" applyFill="1" applyBorder="1" applyAlignment="1" applyProtection="1">
      <alignment horizontal="center"/>
      <protection/>
    </xf>
    <xf numFmtId="207" fontId="9" fillId="33" borderId="61" xfId="0" applyNumberFormat="1" applyFont="1" applyFill="1" applyBorder="1" applyAlignment="1" applyProtection="1">
      <alignment horizontal="center"/>
      <protection/>
    </xf>
    <xf numFmtId="207" fontId="9" fillId="33" borderId="67" xfId="0" applyNumberFormat="1" applyFont="1" applyFill="1" applyBorder="1" applyAlignment="1" applyProtection="1">
      <alignment horizontal="center"/>
      <protection/>
    </xf>
    <xf numFmtId="207" fontId="10" fillId="33" borderId="13" xfId="0" applyNumberFormat="1" applyFont="1" applyFill="1" applyBorder="1" applyAlignment="1" applyProtection="1">
      <alignment/>
      <protection/>
    </xf>
    <xf numFmtId="207" fontId="9" fillId="33" borderId="0" xfId="0" applyNumberFormat="1" applyFont="1" applyFill="1" applyAlignment="1" applyProtection="1">
      <alignment/>
      <protection/>
    </xf>
    <xf numFmtId="207" fontId="9" fillId="33" borderId="68" xfId="0" applyNumberFormat="1" applyFont="1" applyFill="1" applyBorder="1" applyAlignment="1" applyProtection="1">
      <alignment/>
      <protection/>
    </xf>
    <xf numFmtId="207" fontId="10" fillId="33" borderId="0" xfId="0" applyNumberFormat="1" applyFont="1" applyFill="1" applyAlignment="1" applyProtection="1">
      <alignment/>
      <protection/>
    </xf>
    <xf numFmtId="207" fontId="9" fillId="33" borderId="69" xfId="0" applyNumberFormat="1" applyFont="1" applyFill="1" applyBorder="1" applyAlignment="1" applyProtection="1">
      <alignment/>
      <protection/>
    </xf>
    <xf numFmtId="207" fontId="9" fillId="33" borderId="10" xfId="0" applyNumberFormat="1" applyFont="1" applyFill="1" applyBorder="1" applyAlignment="1" applyProtection="1">
      <alignment horizontal="left"/>
      <protection/>
    </xf>
    <xf numFmtId="207" fontId="9" fillId="33" borderId="10" xfId="0" applyNumberFormat="1" applyFont="1" applyFill="1" applyBorder="1" applyAlignment="1" applyProtection="1">
      <alignment/>
      <protection/>
    </xf>
    <xf numFmtId="207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210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207" fontId="10" fillId="33" borderId="0" xfId="0" applyNumberFormat="1" applyFont="1" applyFill="1" applyBorder="1" applyAlignment="1" applyProtection="1">
      <alignment horizontal="center" wrapText="1"/>
      <protection/>
    </xf>
    <xf numFmtId="207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75" zoomScaleNormal="75" zoomScalePageLayoutView="0" workbookViewId="0" topLeftCell="A1">
      <selection activeCell="R30" sqref="R30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17.28125" style="145" bestFit="1" customWidth="1"/>
    <col min="16" max="17" width="16.00390625" style="145" bestFit="1" customWidth="1"/>
    <col min="18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6" t="s">
        <v>229</v>
      </c>
      <c r="G3" s="246"/>
      <c r="H3" s="246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7" t="s">
        <v>226</v>
      </c>
      <c r="G4" s="247"/>
      <c r="H4" s="247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48" t="s">
        <v>228</v>
      </c>
      <c r="G5" s="248"/>
      <c r="H5" s="248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49" t="s">
        <v>0</v>
      </c>
      <c r="I6" s="253"/>
      <c r="J6" s="253"/>
      <c r="K6" s="249" t="s">
        <v>1</v>
      </c>
      <c r="L6" s="250"/>
      <c r="M6" s="250"/>
      <c r="N6" s="174"/>
    </row>
    <row r="7" spans="1:14" ht="22.5" customHeight="1" thickBot="1">
      <c r="A7" s="165"/>
      <c r="B7" s="177"/>
      <c r="C7" s="251" t="s">
        <v>2</v>
      </c>
      <c r="D7" s="252"/>
      <c r="E7" s="252"/>
      <c r="F7" s="178"/>
      <c r="G7" s="150"/>
      <c r="H7" s="151"/>
      <c r="I7" s="217" t="s">
        <v>231</v>
      </c>
      <c r="J7" s="151"/>
      <c r="K7" s="151"/>
      <c r="L7" s="217" t="s">
        <v>230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4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5555845</v>
      </c>
      <c r="I9" s="209">
        <f>I10+I11+I12</f>
        <v>5528219</v>
      </c>
      <c r="J9" s="202">
        <f aca="true" t="shared" si="0" ref="J9:J14">H9+I9</f>
        <v>11084064</v>
      </c>
      <c r="K9" s="208">
        <f>K10+K11+K12</f>
        <v>3179871</v>
      </c>
      <c r="L9" s="209">
        <f>L10+L11+L12</f>
        <v>3581576</v>
      </c>
      <c r="M9" s="202">
        <f aca="true" t="shared" si="1" ref="M9:M14">K9+L9</f>
        <v>6761447</v>
      </c>
      <c r="N9" s="175"/>
    </row>
    <row r="10" spans="1:15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5555845</v>
      </c>
      <c r="I10" s="158"/>
      <c r="J10" s="203">
        <f>H10+I10</f>
        <v>5555845</v>
      </c>
      <c r="K10" s="157">
        <v>3179871</v>
      </c>
      <c r="L10" s="158"/>
      <c r="M10" s="203">
        <f t="shared" si="1"/>
        <v>3179871</v>
      </c>
      <c r="N10" s="174"/>
      <c r="O10" s="156"/>
    </row>
    <row r="11" spans="1:15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/>
      <c r="I11" s="158">
        <v>5528219</v>
      </c>
      <c r="J11" s="203">
        <f>H11+I11</f>
        <v>5528219</v>
      </c>
      <c r="K11" s="157"/>
      <c r="L11" s="158">
        <v>3581576</v>
      </c>
      <c r="M11" s="203">
        <f t="shared" si="1"/>
        <v>3581576</v>
      </c>
      <c r="N11" s="174"/>
      <c r="O11" s="156"/>
    </row>
    <row r="12" spans="1:15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/>
      <c r="I12" s="158">
        <v>0</v>
      </c>
      <c r="J12" s="203">
        <f t="shared" si="0"/>
        <v>0</v>
      </c>
      <c r="K12" s="157"/>
      <c r="L12" s="158">
        <v>0</v>
      </c>
      <c r="M12" s="203">
        <f t="shared" si="1"/>
        <v>0</v>
      </c>
      <c r="N12" s="174"/>
      <c r="O12" s="156"/>
    </row>
    <row r="13" spans="1:14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111656758</v>
      </c>
      <c r="I13" s="209">
        <f>I14+I15</f>
        <v>164753764</v>
      </c>
      <c r="J13" s="202">
        <f t="shared" si="0"/>
        <v>276410522</v>
      </c>
      <c r="K13" s="208">
        <f>K14+K15</f>
        <v>100771128</v>
      </c>
      <c r="L13" s="209">
        <f>L14+L15</f>
        <v>179234852</v>
      </c>
      <c r="M13" s="202">
        <f t="shared" si="1"/>
        <v>280005980</v>
      </c>
      <c r="N13" s="175"/>
    </row>
    <row r="14" spans="1:15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39505131</v>
      </c>
      <c r="I14" s="158">
        <v>136214997</v>
      </c>
      <c r="J14" s="203">
        <f t="shared" si="0"/>
        <v>175720128</v>
      </c>
      <c r="K14" s="157">
        <v>95324994</v>
      </c>
      <c r="L14" s="158">
        <v>158492097</v>
      </c>
      <c r="M14" s="203">
        <f t="shared" si="1"/>
        <v>253817091</v>
      </c>
      <c r="N14" s="174"/>
      <c r="O14" s="156"/>
    </row>
    <row r="15" spans="1:15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72151627</v>
      </c>
      <c r="I15" s="211">
        <f>I16+I17+I18</f>
        <v>28538767</v>
      </c>
      <c r="J15" s="203">
        <f>H15+I15</f>
        <v>100690394</v>
      </c>
      <c r="K15" s="213">
        <f>K16+K17+K18</f>
        <v>5446134</v>
      </c>
      <c r="L15" s="211">
        <f>L16+L17+L18</f>
        <v>20742755</v>
      </c>
      <c r="M15" s="203">
        <f>K15+L15</f>
        <v>26188889</v>
      </c>
      <c r="N15" s="174"/>
      <c r="O15" s="156"/>
    </row>
    <row r="16" spans="1:15" ht="15.75">
      <c r="A16" s="165"/>
      <c r="B16" s="177"/>
      <c r="C16" s="185"/>
      <c r="D16" s="178" t="s">
        <v>14</v>
      </c>
      <c r="E16" s="178"/>
      <c r="F16" s="178"/>
      <c r="G16" s="222"/>
      <c r="H16" s="159">
        <v>49370</v>
      </c>
      <c r="I16" s="160">
        <v>9163937</v>
      </c>
      <c r="J16" s="204">
        <f aca="true" t="shared" si="2" ref="J16:J58">H16+I16</f>
        <v>9213307</v>
      </c>
      <c r="K16" s="159">
        <v>46430</v>
      </c>
      <c r="L16" s="160">
        <v>11604078</v>
      </c>
      <c r="M16" s="204">
        <f aca="true" t="shared" si="3" ref="M16:M58">K16+L16</f>
        <v>11650508</v>
      </c>
      <c r="N16" s="174"/>
      <c r="O16" s="156"/>
    </row>
    <row r="17" spans="1:15" ht="15.75">
      <c r="A17" s="165"/>
      <c r="B17" s="177"/>
      <c r="C17" s="185"/>
      <c r="D17" s="178" t="s">
        <v>192</v>
      </c>
      <c r="E17" s="178"/>
      <c r="F17" s="178"/>
      <c r="G17" s="222"/>
      <c r="H17" s="159">
        <v>72102257</v>
      </c>
      <c r="I17" s="160">
        <v>19374830</v>
      </c>
      <c r="J17" s="204">
        <f t="shared" si="2"/>
        <v>91477087</v>
      </c>
      <c r="K17" s="159">
        <v>5399704</v>
      </c>
      <c r="L17" s="160">
        <v>9138677</v>
      </c>
      <c r="M17" s="205">
        <f t="shared" si="3"/>
        <v>14538381</v>
      </c>
      <c r="N17" s="174"/>
      <c r="O17" s="156"/>
    </row>
    <row r="18" spans="1:15" ht="15.75">
      <c r="A18" s="165"/>
      <c r="B18" s="177"/>
      <c r="C18" s="185"/>
      <c r="D18" s="178" t="s">
        <v>217</v>
      </c>
      <c r="E18" s="178"/>
      <c r="F18" s="178"/>
      <c r="G18" s="223"/>
      <c r="H18" s="159">
        <v>0</v>
      </c>
      <c r="I18" s="160">
        <v>0</v>
      </c>
      <c r="J18" s="204">
        <f t="shared" si="2"/>
        <v>0</v>
      </c>
      <c r="K18" s="159">
        <f>H18</f>
        <v>0</v>
      </c>
      <c r="L18" s="160">
        <f>I18</f>
        <v>0</v>
      </c>
      <c r="M18" s="204">
        <f t="shared" si="3"/>
        <v>0</v>
      </c>
      <c r="N18" s="174"/>
      <c r="O18" s="156"/>
    </row>
    <row r="19" spans="1:14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1434855</v>
      </c>
      <c r="I19" s="209">
        <f>I20+I21+I22+I23</f>
        <v>24962062</v>
      </c>
      <c r="J19" s="202">
        <f t="shared" si="2"/>
        <v>26396917</v>
      </c>
      <c r="K19" s="208">
        <f>K20+K21+K22+K23</f>
        <v>5462668</v>
      </c>
      <c r="L19" s="209">
        <f>L20+L21+L22+L23</f>
        <v>18015099</v>
      </c>
      <c r="M19" s="202">
        <f t="shared" si="3"/>
        <v>23477767</v>
      </c>
      <c r="N19" s="175"/>
    </row>
    <row r="20" spans="1:15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>
        <v>0</v>
      </c>
      <c r="I20" s="158">
        <v>0</v>
      </c>
      <c r="J20" s="203">
        <f t="shared" si="2"/>
        <v>0</v>
      </c>
      <c r="K20" s="157">
        <v>0</v>
      </c>
      <c r="L20" s="158">
        <v>0</v>
      </c>
      <c r="M20" s="203">
        <f t="shared" si="3"/>
        <v>0</v>
      </c>
      <c r="N20" s="174"/>
      <c r="O20" s="156"/>
    </row>
    <row r="21" spans="1:15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>
        <v>0</v>
      </c>
      <c r="I21" s="158">
        <v>0</v>
      </c>
      <c r="J21" s="203">
        <f t="shared" si="2"/>
        <v>0</v>
      </c>
      <c r="K21" s="157">
        <v>0</v>
      </c>
      <c r="L21" s="158">
        <v>0</v>
      </c>
      <c r="M21" s="203">
        <f t="shared" si="3"/>
        <v>0</v>
      </c>
      <c r="N21" s="174"/>
      <c r="O21" s="156"/>
    </row>
    <row r="22" spans="1:15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>
        <v>0</v>
      </c>
      <c r="I22" s="158">
        <v>0</v>
      </c>
      <c r="J22" s="203">
        <f t="shared" si="2"/>
        <v>0</v>
      </c>
      <c r="K22" s="157">
        <v>0</v>
      </c>
      <c r="L22" s="158">
        <v>0</v>
      </c>
      <c r="M22" s="203">
        <f t="shared" si="3"/>
        <v>0</v>
      </c>
      <c r="N22" s="174"/>
      <c r="O22" s="156"/>
    </row>
    <row r="23" spans="1:15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1434855</v>
      </c>
      <c r="I23" s="158">
        <v>24962062</v>
      </c>
      <c r="J23" s="203">
        <f t="shared" si="2"/>
        <v>26396917</v>
      </c>
      <c r="K23" s="157">
        <v>5462668</v>
      </c>
      <c r="L23" s="158">
        <v>18015099</v>
      </c>
      <c r="M23" s="203">
        <f t="shared" si="3"/>
        <v>23477767</v>
      </c>
      <c r="N23" s="174"/>
      <c r="O23" s="156"/>
    </row>
    <row r="24" spans="1:14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271954215</v>
      </c>
      <c r="I24" s="209">
        <f>I25+I26</f>
        <v>721939394</v>
      </c>
      <c r="J24" s="202">
        <f t="shared" si="2"/>
        <v>993893609</v>
      </c>
      <c r="K24" s="208">
        <f>K25+K26</f>
        <v>244242465</v>
      </c>
      <c r="L24" s="209">
        <f>L25+L26</f>
        <v>467096545</v>
      </c>
      <c r="M24" s="202">
        <f t="shared" si="3"/>
        <v>711339010</v>
      </c>
      <c r="N24" s="175"/>
    </row>
    <row r="25" spans="1:16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84703696</v>
      </c>
      <c r="I25" s="158">
        <v>136650009</v>
      </c>
      <c r="J25" s="203">
        <f t="shared" si="2"/>
        <v>221353705</v>
      </c>
      <c r="K25" s="157">
        <v>69591804</v>
      </c>
      <c r="L25" s="158">
        <v>88254872</v>
      </c>
      <c r="M25" s="203">
        <f t="shared" si="3"/>
        <v>157846676</v>
      </c>
      <c r="N25" s="174"/>
      <c r="O25" s="156"/>
      <c r="P25" s="156"/>
    </row>
    <row r="26" spans="1:16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187250519</v>
      </c>
      <c r="I26" s="158">
        <v>585289385</v>
      </c>
      <c r="J26" s="203">
        <f t="shared" si="2"/>
        <v>772539904</v>
      </c>
      <c r="K26" s="157">
        <v>174650661</v>
      </c>
      <c r="L26" s="158">
        <v>378841673</v>
      </c>
      <c r="M26" s="203">
        <f t="shared" si="3"/>
        <v>553492334</v>
      </c>
      <c r="N26" s="174"/>
      <c r="O26" s="156"/>
      <c r="P26" s="156"/>
    </row>
    <row r="27" spans="1:14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27028610</v>
      </c>
      <c r="I27" s="209">
        <f>I28+I31+I34</f>
        <v>0</v>
      </c>
      <c r="J27" s="202">
        <f t="shared" si="2"/>
        <v>27028610</v>
      </c>
      <c r="K27" s="208">
        <f>K28+K31+K34</f>
        <v>26209575</v>
      </c>
      <c r="L27" s="209">
        <f>L28+L31+L34</f>
        <v>0</v>
      </c>
      <c r="M27" s="202">
        <f t="shared" si="3"/>
        <v>26209575</v>
      </c>
      <c r="N27" s="175"/>
    </row>
    <row r="28" spans="1:15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2714731</v>
      </c>
      <c r="I28" s="211">
        <f>I29+I30</f>
        <v>0</v>
      </c>
      <c r="J28" s="203">
        <f t="shared" si="2"/>
        <v>2714731</v>
      </c>
      <c r="K28" s="210">
        <f>K29+K30</f>
        <v>7773447</v>
      </c>
      <c r="L28" s="211">
        <f>L29+L30</f>
        <v>0</v>
      </c>
      <c r="M28" s="203">
        <f t="shared" si="3"/>
        <v>7773447</v>
      </c>
      <c r="N28" s="174"/>
      <c r="O28" s="156"/>
    </row>
    <row r="29" spans="1:15" ht="15.75">
      <c r="A29" s="165"/>
      <c r="B29" s="177"/>
      <c r="C29" s="183"/>
      <c r="D29" s="186" t="s">
        <v>27</v>
      </c>
      <c r="E29" s="178"/>
      <c r="F29" s="178"/>
      <c r="G29" s="224"/>
      <c r="H29" s="147">
        <v>2915942</v>
      </c>
      <c r="I29" s="161">
        <v>0</v>
      </c>
      <c r="J29" s="203">
        <f t="shared" si="2"/>
        <v>2915942</v>
      </c>
      <c r="K29" s="147">
        <v>8468551</v>
      </c>
      <c r="L29" s="161">
        <v>0</v>
      </c>
      <c r="M29" s="203">
        <f t="shared" si="3"/>
        <v>8468551</v>
      </c>
      <c r="N29" s="174"/>
      <c r="O29" s="156"/>
    </row>
    <row r="30" spans="1:15" ht="15.75">
      <c r="A30" s="165"/>
      <c r="B30" s="177"/>
      <c r="C30" s="183"/>
      <c r="D30" s="186" t="s">
        <v>28</v>
      </c>
      <c r="E30" s="178"/>
      <c r="F30" s="178"/>
      <c r="G30" s="225"/>
      <c r="H30" s="162">
        <v>-201211</v>
      </c>
      <c r="I30" s="163">
        <v>0</v>
      </c>
      <c r="J30" s="203">
        <f t="shared" si="2"/>
        <v>-201211</v>
      </c>
      <c r="K30" s="147">
        <v>-695104</v>
      </c>
      <c r="L30" s="163">
        <v>0</v>
      </c>
      <c r="M30" s="203">
        <f t="shared" si="3"/>
        <v>-695104</v>
      </c>
      <c r="N30" s="174"/>
      <c r="O30" s="156"/>
    </row>
    <row r="31" spans="1:15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3196847</v>
      </c>
      <c r="I31" s="211">
        <f>I32+I33</f>
        <v>0</v>
      </c>
      <c r="J31" s="203">
        <f t="shared" si="2"/>
        <v>3196847</v>
      </c>
      <c r="K31" s="212">
        <f>K32+K33</f>
        <v>2449574</v>
      </c>
      <c r="L31" s="211">
        <f>L32+L33</f>
        <v>0</v>
      </c>
      <c r="M31" s="203">
        <f t="shared" si="3"/>
        <v>2449574</v>
      </c>
      <c r="N31" s="174"/>
      <c r="O31" s="156"/>
    </row>
    <row r="32" spans="1:15" ht="15.75">
      <c r="A32" s="165"/>
      <c r="B32" s="177"/>
      <c r="C32" s="183"/>
      <c r="D32" s="186" t="s">
        <v>27</v>
      </c>
      <c r="E32" s="178"/>
      <c r="F32" s="178"/>
      <c r="G32" s="224"/>
      <c r="H32" s="147">
        <v>3771443</v>
      </c>
      <c r="I32" s="161">
        <v>0</v>
      </c>
      <c r="J32" s="203">
        <f t="shared" si="2"/>
        <v>3771443</v>
      </c>
      <c r="K32" s="147">
        <v>2980622</v>
      </c>
      <c r="L32" s="161">
        <v>0</v>
      </c>
      <c r="M32" s="203">
        <f t="shared" si="3"/>
        <v>2980622</v>
      </c>
      <c r="N32" s="174"/>
      <c r="O32" s="156"/>
    </row>
    <row r="33" spans="1:15" ht="15.75">
      <c r="A33" s="165"/>
      <c r="B33" s="177"/>
      <c r="C33" s="183"/>
      <c r="D33" s="186" t="s">
        <v>28</v>
      </c>
      <c r="E33" s="178"/>
      <c r="F33" s="178"/>
      <c r="G33" s="225"/>
      <c r="H33" s="162">
        <v>-574596</v>
      </c>
      <c r="I33" s="163">
        <v>0</v>
      </c>
      <c r="J33" s="203">
        <f t="shared" si="2"/>
        <v>-574596</v>
      </c>
      <c r="K33" s="147">
        <v>-531048</v>
      </c>
      <c r="L33" s="163">
        <v>0</v>
      </c>
      <c r="M33" s="203">
        <f t="shared" si="3"/>
        <v>-531048</v>
      </c>
      <c r="N33" s="174"/>
      <c r="O33" s="156"/>
    </row>
    <row r="34" spans="1:15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21117032</v>
      </c>
      <c r="I34" s="211">
        <f>I35+I36</f>
        <v>0</v>
      </c>
      <c r="J34" s="203">
        <f t="shared" si="2"/>
        <v>21117032</v>
      </c>
      <c r="K34" s="210">
        <f>K35+K36</f>
        <v>15986554</v>
      </c>
      <c r="L34" s="211">
        <f>L35+L36</f>
        <v>0</v>
      </c>
      <c r="M34" s="203">
        <f t="shared" si="3"/>
        <v>15986554</v>
      </c>
      <c r="N34" s="174"/>
      <c r="O34" s="156"/>
    </row>
    <row r="35" spans="1:15" ht="15.75">
      <c r="A35" s="165"/>
      <c r="B35" s="177"/>
      <c r="C35" s="183"/>
      <c r="D35" s="186" t="s">
        <v>27</v>
      </c>
      <c r="E35" s="178"/>
      <c r="F35" s="178"/>
      <c r="G35" s="224"/>
      <c r="H35" s="147">
        <v>38342370</v>
      </c>
      <c r="I35" s="161">
        <v>0</v>
      </c>
      <c r="J35" s="203">
        <f t="shared" si="2"/>
        <v>38342370</v>
      </c>
      <c r="K35" s="147">
        <v>29521367</v>
      </c>
      <c r="L35" s="161">
        <v>0</v>
      </c>
      <c r="M35" s="203">
        <f t="shared" si="3"/>
        <v>29521367</v>
      </c>
      <c r="N35" s="174"/>
      <c r="O35" s="156"/>
    </row>
    <row r="36" spans="1:15" ht="15.75">
      <c r="A36" s="165"/>
      <c r="B36" s="177"/>
      <c r="C36" s="183"/>
      <c r="D36" s="178" t="s">
        <v>31</v>
      </c>
      <c r="E36" s="178"/>
      <c r="F36" s="178"/>
      <c r="G36" s="225"/>
      <c r="H36" s="162">
        <v>-17225338</v>
      </c>
      <c r="I36" s="163">
        <v>0</v>
      </c>
      <c r="J36" s="203">
        <f t="shared" si="2"/>
        <v>-17225338</v>
      </c>
      <c r="K36" s="147">
        <v>-13534813</v>
      </c>
      <c r="L36" s="163">
        <v>0</v>
      </c>
      <c r="M36" s="203">
        <f t="shared" si="3"/>
        <v>-13534813</v>
      </c>
      <c r="N36" s="174"/>
      <c r="O36" s="156"/>
    </row>
    <row r="37" spans="1:14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1681974</v>
      </c>
      <c r="I37" s="209">
        <f>I38+I39+I40</f>
        <v>153970</v>
      </c>
      <c r="J37" s="202">
        <f t="shared" si="2"/>
        <v>1835944</v>
      </c>
      <c r="K37" s="208">
        <f>K38+K39+K40</f>
        <v>413032</v>
      </c>
      <c r="L37" s="209">
        <f>L38+L39+L40</f>
        <v>159765</v>
      </c>
      <c r="M37" s="202">
        <f t="shared" si="3"/>
        <v>572797</v>
      </c>
      <c r="N37" s="175"/>
    </row>
    <row r="38" spans="1:15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>
        <v>84575</v>
      </c>
      <c r="I38" s="158">
        <v>52524</v>
      </c>
      <c r="J38" s="203">
        <f t="shared" si="2"/>
        <v>137099</v>
      </c>
      <c r="K38" s="157">
        <v>120704</v>
      </c>
      <c r="L38" s="158">
        <v>6135</v>
      </c>
      <c r="M38" s="203">
        <f t="shared" si="3"/>
        <v>126839</v>
      </c>
      <c r="N38" s="174"/>
      <c r="O38" s="156"/>
    </row>
    <row r="39" spans="1:15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65444</v>
      </c>
      <c r="I39" s="158">
        <v>57845</v>
      </c>
      <c r="J39" s="203">
        <f t="shared" si="2"/>
        <v>123289</v>
      </c>
      <c r="K39" s="157">
        <v>181837</v>
      </c>
      <c r="L39" s="158">
        <v>42802</v>
      </c>
      <c r="M39" s="203">
        <f t="shared" si="3"/>
        <v>224639</v>
      </c>
      <c r="N39" s="174"/>
      <c r="O39" s="156"/>
    </row>
    <row r="40" spans="1:15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1531955</v>
      </c>
      <c r="I40" s="158">
        <v>43601</v>
      </c>
      <c r="J40" s="203">
        <f t="shared" si="2"/>
        <v>1575556</v>
      </c>
      <c r="K40" s="157">
        <v>110491</v>
      </c>
      <c r="L40" s="158">
        <v>110828</v>
      </c>
      <c r="M40" s="203">
        <f t="shared" si="3"/>
        <v>221319</v>
      </c>
      <c r="N40" s="174"/>
      <c r="O40" s="156"/>
    </row>
    <row r="41" spans="1:14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</row>
    <row r="42" spans="1:15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>
        <v>0</v>
      </c>
      <c r="I42" s="158">
        <v>0</v>
      </c>
      <c r="J42" s="203">
        <f t="shared" si="2"/>
        <v>0</v>
      </c>
      <c r="K42" s="157">
        <v>0</v>
      </c>
      <c r="L42" s="158">
        <v>0</v>
      </c>
      <c r="M42" s="203">
        <f t="shared" si="3"/>
        <v>0</v>
      </c>
      <c r="N42" s="174"/>
      <c r="O42" s="156"/>
    </row>
    <row r="43" spans="1:15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>
        <v>0</v>
      </c>
      <c r="I43" s="158">
        <v>0</v>
      </c>
      <c r="J43" s="203">
        <f t="shared" si="2"/>
        <v>0</v>
      </c>
      <c r="K43" s="157">
        <v>0</v>
      </c>
      <c r="L43" s="158">
        <v>0</v>
      </c>
      <c r="M43" s="203">
        <f t="shared" si="3"/>
        <v>0</v>
      </c>
      <c r="N43" s="174"/>
      <c r="O43" s="156"/>
    </row>
    <row r="44" spans="1:14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20880868</v>
      </c>
      <c r="I44" s="155">
        <v>62017520</v>
      </c>
      <c r="J44" s="202">
        <f t="shared" si="2"/>
        <v>82898388</v>
      </c>
      <c r="K44" s="154">
        <v>26339138</v>
      </c>
      <c r="L44" s="155">
        <v>49629966</v>
      </c>
      <c r="M44" s="202">
        <f t="shared" si="3"/>
        <v>75969104</v>
      </c>
      <c r="N44" s="175"/>
    </row>
    <row r="45" spans="1:14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4735970</v>
      </c>
      <c r="I45" s="155">
        <v>1683576</v>
      </c>
      <c r="J45" s="202">
        <f t="shared" si="2"/>
        <v>6419546</v>
      </c>
      <c r="K45" s="154">
        <v>6996720</v>
      </c>
      <c r="L45" s="155">
        <v>1082206</v>
      </c>
      <c r="M45" s="202">
        <f t="shared" si="3"/>
        <v>8078926</v>
      </c>
      <c r="N45" s="175"/>
    </row>
    <row r="46" spans="1:14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500000</v>
      </c>
      <c r="I46" s="209">
        <f>I47+I48</f>
        <v>0</v>
      </c>
      <c r="J46" s="202">
        <f t="shared" si="2"/>
        <v>500000</v>
      </c>
      <c r="K46" s="208">
        <f>K47+K48</f>
        <v>220000</v>
      </c>
      <c r="L46" s="209">
        <f>L47+L48</f>
        <v>0</v>
      </c>
      <c r="M46" s="202">
        <f t="shared" si="3"/>
        <v>220000</v>
      </c>
      <c r="N46" s="175"/>
    </row>
    <row r="47" spans="1:15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>
        <v>500000</v>
      </c>
      <c r="I47" s="158">
        <v>0</v>
      </c>
      <c r="J47" s="203">
        <f t="shared" si="2"/>
        <v>500000</v>
      </c>
      <c r="K47" s="157">
        <v>220000</v>
      </c>
      <c r="L47" s="158">
        <v>0</v>
      </c>
      <c r="M47" s="203">
        <f t="shared" si="3"/>
        <v>220000</v>
      </c>
      <c r="N47" s="174"/>
      <c r="O47" s="156"/>
    </row>
    <row r="48" spans="1:15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>
        <v>0</v>
      </c>
      <c r="I48" s="158">
        <v>0</v>
      </c>
      <c r="J48" s="203">
        <f t="shared" si="2"/>
        <v>0</v>
      </c>
      <c r="K48" s="157">
        <v>0</v>
      </c>
      <c r="L48" s="158">
        <v>0</v>
      </c>
      <c r="M48" s="203">
        <f t="shared" si="3"/>
        <v>0</v>
      </c>
      <c r="N48" s="174"/>
      <c r="O48" s="156"/>
    </row>
    <row r="49" spans="1:14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2736925</v>
      </c>
      <c r="I49" s="209">
        <f>I50+I51</f>
        <v>0</v>
      </c>
      <c r="J49" s="202">
        <f t="shared" si="2"/>
        <v>2736925</v>
      </c>
      <c r="K49" s="208">
        <f>K50+K51</f>
        <v>2565575</v>
      </c>
      <c r="L49" s="209">
        <f>L50+L51</f>
        <v>0</v>
      </c>
      <c r="M49" s="202">
        <f t="shared" si="3"/>
        <v>2565575</v>
      </c>
      <c r="N49" s="175"/>
    </row>
    <row r="50" spans="1:15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>
        <v>2719125</v>
      </c>
      <c r="I50" s="158">
        <v>0</v>
      </c>
      <c r="J50" s="203">
        <f t="shared" si="2"/>
        <v>2719125</v>
      </c>
      <c r="K50" s="157">
        <v>2547775</v>
      </c>
      <c r="L50" s="158">
        <v>0</v>
      </c>
      <c r="M50" s="203">
        <f t="shared" si="3"/>
        <v>2547775</v>
      </c>
      <c r="N50" s="174"/>
      <c r="O50" s="156"/>
    </row>
    <row r="51" spans="1:16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>
        <v>17800</v>
      </c>
      <c r="I51" s="158">
        <v>0</v>
      </c>
      <c r="J51" s="203">
        <f t="shared" si="2"/>
        <v>17800</v>
      </c>
      <c r="K51" s="157">
        <v>17800</v>
      </c>
      <c r="L51" s="158">
        <v>0</v>
      </c>
      <c r="M51" s="203">
        <f t="shared" si="3"/>
        <v>17800</v>
      </c>
      <c r="N51" s="174"/>
      <c r="O51" s="156"/>
      <c r="P51" s="156"/>
    </row>
    <row r="52" spans="1:14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105653</v>
      </c>
      <c r="I52" s="209">
        <f>I53+I54</f>
        <v>0</v>
      </c>
      <c r="J52" s="202">
        <f t="shared" si="2"/>
        <v>105653</v>
      </c>
      <c r="K52" s="208">
        <f>K53+K54</f>
        <v>105653</v>
      </c>
      <c r="L52" s="209">
        <f>L53+L54</f>
        <v>0</v>
      </c>
      <c r="M52" s="202">
        <f t="shared" si="3"/>
        <v>105653</v>
      </c>
      <c r="N52" s="175"/>
    </row>
    <row r="53" spans="1:16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>
        <v>105653</v>
      </c>
      <c r="I53" s="158">
        <v>0</v>
      </c>
      <c r="J53" s="203">
        <f t="shared" si="2"/>
        <v>105653</v>
      </c>
      <c r="K53" s="157">
        <f>H53</f>
        <v>105653</v>
      </c>
      <c r="L53" s="158">
        <v>0</v>
      </c>
      <c r="M53" s="203">
        <f t="shared" si="3"/>
        <v>105653</v>
      </c>
      <c r="N53" s="174"/>
      <c r="O53" s="156"/>
      <c r="P53" s="156"/>
    </row>
    <row r="54" spans="1:16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>
        <v>0</v>
      </c>
      <c r="I54" s="158">
        <v>0</v>
      </c>
      <c r="J54" s="203">
        <f t="shared" si="2"/>
        <v>0</v>
      </c>
      <c r="K54" s="157">
        <v>0</v>
      </c>
      <c r="L54" s="158">
        <v>0</v>
      </c>
      <c r="M54" s="203">
        <f t="shared" si="3"/>
        <v>0</v>
      </c>
      <c r="N54" s="174"/>
      <c r="O54" s="156"/>
      <c r="P54" s="156"/>
    </row>
    <row r="55" spans="1:14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7291277</v>
      </c>
      <c r="I55" s="209">
        <f>I56+I57</f>
        <v>0</v>
      </c>
      <c r="J55" s="202">
        <f t="shared" si="2"/>
        <v>7291277</v>
      </c>
      <c r="K55" s="208">
        <f>K56+K57</f>
        <v>7534669</v>
      </c>
      <c r="L55" s="209">
        <f>L56+L57</f>
        <v>0</v>
      </c>
      <c r="M55" s="202">
        <f t="shared" si="3"/>
        <v>7534669</v>
      </c>
      <c r="N55" s="17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27327294</v>
      </c>
      <c r="I56" s="158">
        <v>0</v>
      </c>
      <c r="J56" s="203">
        <f t="shared" si="2"/>
        <v>27327294</v>
      </c>
      <c r="K56" s="157">
        <v>25832964</v>
      </c>
      <c r="L56" s="158">
        <v>0</v>
      </c>
      <c r="M56" s="203">
        <f t="shared" si="3"/>
        <v>25832964</v>
      </c>
      <c r="N56" s="174"/>
      <c r="O56" s="156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-20036017</v>
      </c>
      <c r="I57" s="158">
        <v>0</v>
      </c>
      <c r="J57" s="203">
        <f t="shared" si="2"/>
        <v>-20036017</v>
      </c>
      <c r="K57" s="157">
        <v>-18298295</v>
      </c>
      <c r="L57" s="158">
        <v>0</v>
      </c>
      <c r="M57" s="203">
        <f t="shared" si="3"/>
        <v>-18298295</v>
      </c>
      <c r="N57" s="174"/>
      <c r="O57" s="156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14554561</v>
      </c>
      <c r="I58" s="155">
        <v>804317</v>
      </c>
      <c r="J58" s="202">
        <f t="shared" si="2"/>
        <v>15358878</v>
      </c>
      <c r="K58" s="154">
        <v>3283605</v>
      </c>
      <c r="L58" s="155">
        <v>218664</v>
      </c>
      <c r="M58" s="202">
        <f t="shared" si="3"/>
        <v>3502269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470117511</v>
      </c>
      <c r="I60" s="215">
        <f>I58+I55+I52+I49+I46+I45+I44+I41+I37+I27+I24+I19+I13+I9</f>
        <v>981842822</v>
      </c>
      <c r="J60" s="207">
        <f>H60+I60</f>
        <v>1451960333</v>
      </c>
      <c r="K60" s="214">
        <f>K58+K55+K52+K49+K46+K45+K44+K41+K37+K27+K24+K19+K13+K9</f>
        <v>427324099</v>
      </c>
      <c r="L60" s="215">
        <f>L58+L55+L52+L49+L46+L45+L44+L41+L37+L27+L24+L19+L13+L9</f>
        <v>719018673</v>
      </c>
      <c r="M60" s="207">
        <f>K60+L60</f>
        <v>1146342772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3"/>
  <sheetViews>
    <sheetView zoomScale="75" zoomScaleNormal="75" zoomScalePageLayoutView="0" workbookViewId="0" topLeftCell="B1">
      <selection activeCell="R61" sqref="R61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5" width="14.00390625" style="2" bestFit="1" customWidth="1"/>
    <col min="16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4" t="str">
        <f>Aktifler!F3</f>
        <v>LİMASOL TÜRK KOOPERATİF BANKASI LTD</v>
      </c>
      <c r="G3" s="254"/>
      <c r="H3" s="254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4" t="s">
        <v>226</v>
      </c>
      <c r="G4" s="254"/>
      <c r="H4" s="254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5" t="s">
        <v>228</v>
      </c>
      <c r="G5" s="255"/>
      <c r="H5" s="255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6" t="s">
        <v>0</v>
      </c>
      <c r="I6" s="253"/>
      <c r="J6" s="253"/>
      <c r="K6" s="256" t="s">
        <v>1</v>
      </c>
      <c r="L6" s="250"/>
      <c r="M6" s="250"/>
      <c r="N6" s="132"/>
    </row>
    <row r="7" spans="2:14" ht="22.5" customHeight="1" thickBot="1">
      <c r="B7" s="108"/>
      <c r="C7" s="257" t="s">
        <v>51</v>
      </c>
      <c r="D7" s="252"/>
      <c r="E7" s="110"/>
      <c r="F7" s="110"/>
      <c r="G7" s="109" t="s">
        <v>164</v>
      </c>
      <c r="H7" s="110"/>
      <c r="I7" s="218" t="str">
        <f>Aktifler!I7</f>
        <v>(31/12/2018)</v>
      </c>
      <c r="J7" s="133"/>
      <c r="K7" s="110"/>
      <c r="L7" s="218" t="str">
        <f>Aktifler!L7</f>
        <v>(31/12/2017)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4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361533975</v>
      </c>
      <c r="I9" s="94">
        <f>I10+I11+I12+I13+I14+I15</f>
        <v>929359480</v>
      </c>
      <c r="J9" s="82">
        <f aca="true" t="shared" si="0" ref="J9:J57">H9+I9</f>
        <v>1290893455</v>
      </c>
      <c r="K9" s="93">
        <f>K10+K11+K12+K13+K14+K15</f>
        <v>348326556</v>
      </c>
      <c r="L9" s="94">
        <f>L10+L11+L12+L13+L14+L15</f>
        <v>682594166</v>
      </c>
      <c r="M9" s="82">
        <f aca="true" t="shared" si="1" ref="M9:M57">K9+L9</f>
        <v>1030920722</v>
      </c>
      <c r="N9" s="137"/>
    </row>
    <row r="10" spans="2:16" ht="15.75">
      <c r="B10" s="108"/>
      <c r="C10" s="109" t="s">
        <v>5</v>
      </c>
      <c r="D10" s="110" t="s">
        <v>52</v>
      </c>
      <c r="E10" s="110"/>
      <c r="F10" s="110"/>
      <c r="G10" s="229"/>
      <c r="H10" s="66">
        <v>282336483</v>
      </c>
      <c r="I10" s="67">
        <v>744376209</v>
      </c>
      <c r="J10" s="83">
        <f t="shared" si="0"/>
        <v>1026712692</v>
      </c>
      <c r="K10" s="66">
        <v>275340218</v>
      </c>
      <c r="L10" s="67">
        <v>552454247</v>
      </c>
      <c r="M10" s="83">
        <f t="shared" si="1"/>
        <v>827794465</v>
      </c>
      <c r="N10" s="132"/>
      <c r="O10" s="65"/>
      <c r="P10" s="65"/>
    </row>
    <row r="11" spans="2:16" ht="15.75">
      <c r="B11" s="108"/>
      <c r="C11" s="109" t="s">
        <v>7</v>
      </c>
      <c r="D11" s="111" t="s">
        <v>53</v>
      </c>
      <c r="E11" s="110"/>
      <c r="F11" s="110"/>
      <c r="G11" s="229"/>
      <c r="H11" s="66">
        <v>30911986</v>
      </c>
      <c r="I11" s="67">
        <v>23032097</v>
      </c>
      <c r="J11" s="83">
        <f t="shared" si="0"/>
        <v>53944083</v>
      </c>
      <c r="K11" s="66">
        <v>29840782</v>
      </c>
      <c r="L11" s="67">
        <v>16042924</v>
      </c>
      <c r="M11" s="83">
        <f t="shared" si="1"/>
        <v>45883706</v>
      </c>
      <c r="N11" s="132"/>
      <c r="O11" s="65"/>
      <c r="P11" s="65"/>
    </row>
    <row r="12" spans="2:16" ht="15.75">
      <c r="B12" s="108"/>
      <c r="C12" s="109" t="s">
        <v>9</v>
      </c>
      <c r="D12" s="110" t="s">
        <v>54</v>
      </c>
      <c r="E12" s="110"/>
      <c r="F12" s="110"/>
      <c r="G12" s="229"/>
      <c r="H12" s="66">
        <v>21850407</v>
      </c>
      <c r="I12" s="67">
        <v>141778888</v>
      </c>
      <c r="J12" s="83">
        <f>H12+I12</f>
        <v>163629295</v>
      </c>
      <c r="K12" s="66">
        <v>31214658</v>
      </c>
      <c r="L12" s="67">
        <v>94293211</v>
      </c>
      <c r="M12" s="83">
        <f t="shared" si="1"/>
        <v>125507869</v>
      </c>
      <c r="N12" s="132"/>
      <c r="O12" s="65"/>
      <c r="P12" s="65"/>
    </row>
    <row r="13" spans="2:16" ht="15.75">
      <c r="B13" s="108"/>
      <c r="C13" s="109" t="s">
        <v>21</v>
      </c>
      <c r="D13" s="110" t="s">
        <v>56</v>
      </c>
      <c r="E13" s="110"/>
      <c r="F13" s="110"/>
      <c r="G13" s="229"/>
      <c r="H13" s="66">
        <v>11433863</v>
      </c>
      <c r="I13" s="67">
        <v>9049820</v>
      </c>
      <c r="J13" s="83">
        <f>H13+I13</f>
        <v>20483683</v>
      </c>
      <c r="K13" s="66">
        <v>11929663</v>
      </c>
      <c r="L13" s="67">
        <v>5180919</v>
      </c>
      <c r="M13" s="83">
        <f t="shared" si="1"/>
        <v>17110582</v>
      </c>
      <c r="N13" s="132"/>
      <c r="O13" s="65"/>
      <c r="P13" s="65"/>
    </row>
    <row r="14" spans="2:16" ht="15.75">
      <c r="B14" s="108"/>
      <c r="C14" s="109" t="s">
        <v>55</v>
      </c>
      <c r="D14" s="110" t="s">
        <v>58</v>
      </c>
      <c r="E14" s="110"/>
      <c r="F14" s="110"/>
      <c r="G14" s="229"/>
      <c r="H14" s="66">
        <v>15001236</v>
      </c>
      <c r="I14" s="67">
        <v>11122466</v>
      </c>
      <c r="J14" s="83">
        <f t="shared" si="0"/>
        <v>26123702</v>
      </c>
      <c r="K14" s="66">
        <v>1235</v>
      </c>
      <c r="L14" s="67">
        <v>14622865</v>
      </c>
      <c r="M14" s="83">
        <f t="shared" si="1"/>
        <v>14624100</v>
      </c>
      <c r="N14" s="132"/>
      <c r="O14" s="65"/>
      <c r="P14" s="65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>
        <v>0</v>
      </c>
      <c r="I15" s="67">
        <v>0</v>
      </c>
      <c r="J15" s="83">
        <f t="shared" si="0"/>
        <v>0</v>
      </c>
      <c r="K15" s="66">
        <f>H15</f>
        <v>0</v>
      </c>
      <c r="L15" s="67">
        <f>I15</f>
        <v>0</v>
      </c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>
        <v>0</v>
      </c>
      <c r="I16" s="69">
        <v>0</v>
      </c>
      <c r="J16" s="84">
        <f t="shared" si="0"/>
        <v>0</v>
      </c>
      <c r="K16" s="66">
        <f>H16</f>
        <v>0</v>
      </c>
      <c r="L16" s="67">
        <f>I16</f>
        <v>0</v>
      </c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5835532</v>
      </c>
      <c r="I17" s="96">
        <f>I18+I19</f>
        <v>30824718</v>
      </c>
      <c r="J17" s="85">
        <f t="shared" si="0"/>
        <v>36660250</v>
      </c>
      <c r="K17" s="95">
        <f>K18+K19</f>
        <v>3835000</v>
      </c>
      <c r="L17" s="96">
        <f>L18+L19</f>
        <v>24191322</v>
      </c>
      <c r="M17" s="85">
        <f t="shared" si="1"/>
        <v>28026322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>
        <v>2000000</v>
      </c>
      <c r="I18" s="67">
        <v>14765300</v>
      </c>
      <c r="J18" s="83">
        <f t="shared" si="0"/>
        <v>16765300</v>
      </c>
      <c r="K18" s="66">
        <v>0</v>
      </c>
      <c r="L18" s="67">
        <v>12093500</v>
      </c>
      <c r="M18" s="83">
        <f t="shared" si="1"/>
        <v>12093500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3835532</v>
      </c>
      <c r="I19" s="98">
        <f>I20+I21+I22</f>
        <v>16059418</v>
      </c>
      <c r="J19" s="83">
        <f t="shared" si="0"/>
        <v>19894950</v>
      </c>
      <c r="K19" s="97">
        <f>K20+K21+K22</f>
        <v>3835000</v>
      </c>
      <c r="L19" s="98">
        <f>L20+L21+L22</f>
        <v>12097822</v>
      </c>
      <c r="M19" s="83">
        <f t="shared" si="1"/>
        <v>15932822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>
        <v>0</v>
      </c>
      <c r="I20" s="71">
        <v>0</v>
      </c>
      <c r="J20" s="86">
        <f t="shared" si="0"/>
        <v>0</v>
      </c>
      <c r="K20" s="70">
        <v>0</v>
      </c>
      <c r="L20" s="71">
        <v>0</v>
      </c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>
        <v>532</v>
      </c>
      <c r="I21" s="71">
        <v>0</v>
      </c>
      <c r="J21" s="87">
        <f t="shared" si="0"/>
        <v>532</v>
      </c>
      <c r="K21" s="70">
        <v>0</v>
      </c>
      <c r="L21" s="71">
        <v>0</v>
      </c>
      <c r="M21" s="87">
        <f t="shared" si="1"/>
        <v>0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>
        <v>3835000</v>
      </c>
      <c r="I22" s="71">
        <v>16059418</v>
      </c>
      <c r="J22" s="87">
        <f t="shared" si="0"/>
        <v>19894418</v>
      </c>
      <c r="K22" s="70">
        <v>3835000</v>
      </c>
      <c r="L22" s="71">
        <v>12097822</v>
      </c>
      <c r="M22" s="87">
        <f t="shared" si="1"/>
        <v>15932822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>
        <v>0</v>
      </c>
      <c r="I23" s="64">
        <v>0</v>
      </c>
      <c r="J23" s="82">
        <f t="shared" si="0"/>
        <v>0</v>
      </c>
      <c r="K23" s="63">
        <v>0</v>
      </c>
      <c r="L23" s="64">
        <v>0</v>
      </c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>
        <v>0</v>
      </c>
      <c r="I25" s="67">
        <v>0</v>
      </c>
      <c r="J25" s="83">
        <f t="shared" si="0"/>
        <v>0</v>
      </c>
      <c r="K25" s="66">
        <v>0</v>
      </c>
      <c r="L25" s="67">
        <v>0</v>
      </c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>
        <v>0</v>
      </c>
      <c r="I26" s="67">
        <v>0</v>
      </c>
      <c r="J26" s="83">
        <f t="shared" si="0"/>
        <v>0</v>
      </c>
      <c r="K26" s="66">
        <v>0</v>
      </c>
      <c r="L26" s="67">
        <v>0</v>
      </c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>
        <v>0</v>
      </c>
      <c r="I27" s="67">
        <v>0</v>
      </c>
      <c r="J27" s="83">
        <f t="shared" si="0"/>
        <v>0</v>
      </c>
      <c r="K27" s="66">
        <v>0</v>
      </c>
      <c r="L27" s="67">
        <v>0</v>
      </c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4622333</v>
      </c>
      <c r="I28" s="94">
        <f>I29+I30+I31</f>
        <v>4870752</v>
      </c>
      <c r="J28" s="82">
        <f t="shared" si="0"/>
        <v>9493085</v>
      </c>
      <c r="K28" s="93">
        <f>K29+K30+K31</f>
        <v>3442443</v>
      </c>
      <c r="L28" s="94">
        <f>L29+L30+L31</f>
        <v>3874583</v>
      </c>
      <c r="M28" s="82">
        <f t="shared" si="1"/>
        <v>7317026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3515364</v>
      </c>
      <c r="I29" s="67">
        <v>4587885</v>
      </c>
      <c r="J29" s="83">
        <f t="shared" si="0"/>
        <v>8103249</v>
      </c>
      <c r="K29" s="66">
        <v>3149612</v>
      </c>
      <c r="L29" s="67">
        <v>3658822</v>
      </c>
      <c r="M29" s="83">
        <f t="shared" si="1"/>
        <v>6808434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>
        <v>182113</v>
      </c>
      <c r="I30" s="67">
        <v>110683</v>
      </c>
      <c r="J30" s="83">
        <f t="shared" si="0"/>
        <v>292796</v>
      </c>
      <c r="K30" s="66">
        <v>120028</v>
      </c>
      <c r="L30" s="67">
        <v>88302</v>
      </c>
      <c r="M30" s="83">
        <f t="shared" si="1"/>
        <v>208330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924856</v>
      </c>
      <c r="I31" s="67">
        <v>172184</v>
      </c>
      <c r="J31" s="83">
        <f t="shared" si="0"/>
        <v>1097040</v>
      </c>
      <c r="K31" s="66">
        <v>172803</v>
      </c>
      <c r="L31" s="67">
        <v>127459</v>
      </c>
      <c r="M31" s="83">
        <f t="shared" si="1"/>
        <v>300262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>
        <v>0</v>
      </c>
      <c r="I33" s="67">
        <v>0</v>
      </c>
      <c r="J33" s="83">
        <f t="shared" si="0"/>
        <v>0</v>
      </c>
      <c r="K33" s="66">
        <v>0</v>
      </c>
      <c r="L33" s="67">
        <v>0</v>
      </c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>
        <v>0</v>
      </c>
      <c r="J34" s="83">
        <f t="shared" si="0"/>
        <v>0</v>
      </c>
      <c r="K34" s="66">
        <v>0</v>
      </c>
      <c r="L34" s="67">
        <v>0</v>
      </c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2342595</v>
      </c>
      <c r="I35" s="64">
        <v>304745</v>
      </c>
      <c r="J35" s="82">
        <f t="shared" si="0"/>
        <v>2647340</v>
      </c>
      <c r="K35" s="63">
        <v>1411598</v>
      </c>
      <c r="L35" s="64">
        <v>147037</v>
      </c>
      <c r="M35" s="82">
        <f t="shared" si="1"/>
        <v>1558635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>
        <v>0</v>
      </c>
      <c r="I36" s="64">
        <v>0</v>
      </c>
      <c r="J36" s="82">
        <f t="shared" si="0"/>
        <v>0</v>
      </c>
      <c r="K36" s="63">
        <v>0</v>
      </c>
      <c r="L36" s="64">
        <v>0</v>
      </c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5380356</v>
      </c>
      <c r="I37" s="64">
        <v>1415350</v>
      </c>
      <c r="J37" s="82">
        <f t="shared" si="0"/>
        <v>6795706</v>
      </c>
      <c r="K37" s="63">
        <v>4576588</v>
      </c>
      <c r="L37" s="64">
        <v>1726271</v>
      </c>
      <c r="M37" s="82">
        <f t="shared" si="1"/>
        <v>6302859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13614723</v>
      </c>
      <c r="I38" s="94">
        <f>I39+I40+I41+I42</f>
        <v>0</v>
      </c>
      <c r="J38" s="82">
        <f t="shared" si="0"/>
        <v>13614723</v>
      </c>
      <c r="K38" s="93">
        <f>K39+K40+K41+K42</f>
        <v>8932077</v>
      </c>
      <c r="L38" s="94">
        <f>L39+L40+L41+L42</f>
        <v>0</v>
      </c>
      <c r="M38" s="82">
        <f t="shared" si="1"/>
        <v>8932077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>
        <v>0</v>
      </c>
      <c r="I39" s="67">
        <v>0</v>
      </c>
      <c r="J39" s="83">
        <f t="shared" si="0"/>
        <v>0</v>
      </c>
      <c r="K39" s="66">
        <v>0</v>
      </c>
      <c r="L39" s="67">
        <v>0</v>
      </c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10466297</v>
      </c>
      <c r="I40" s="67">
        <v>0</v>
      </c>
      <c r="J40" s="83">
        <f t="shared" si="0"/>
        <v>10466297</v>
      </c>
      <c r="K40" s="66">
        <v>7053954</v>
      </c>
      <c r="L40" s="67">
        <v>0</v>
      </c>
      <c r="M40" s="83">
        <f t="shared" si="1"/>
        <v>7053954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>
        <v>3148426</v>
      </c>
      <c r="I41" s="67">
        <v>0</v>
      </c>
      <c r="J41" s="83">
        <f t="shared" si="0"/>
        <v>3148426</v>
      </c>
      <c r="K41" s="66">
        <v>1869423</v>
      </c>
      <c r="L41" s="67">
        <v>0</v>
      </c>
      <c r="M41" s="83">
        <f t="shared" si="1"/>
        <v>1869423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>
        <v>0</v>
      </c>
      <c r="I42" s="67">
        <v>0</v>
      </c>
      <c r="J42" s="83">
        <f t="shared" si="0"/>
        <v>0</v>
      </c>
      <c r="K42" s="66">
        <v>8700</v>
      </c>
      <c r="L42" s="67">
        <v>0</v>
      </c>
      <c r="M42" s="83">
        <f t="shared" si="1"/>
        <v>8700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2835323</v>
      </c>
      <c r="I43" s="64">
        <v>2047042</v>
      </c>
      <c r="J43" s="82">
        <f t="shared" si="0"/>
        <v>4882365</v>
      </c>
      <c r="K43" s="63">
        <v>1816288</v>
      </c>
      <c r="L43" s="64">
        <v>817168</v>
      </c>
      <c r="M43" s="82">
        <f t="shared" si="1"/>
        <v>2633456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63071244</v>
      </c>
      <c r="I44" s="94">
        <f>I45+I48+I52+I53+I54+I55</f>
        <v>0</v>
      </c>
      <c r="J44" s="82">
        <f t="shared" si="0"/>
        <v>63071244</v>
      </c>
      <c r="K44" s="93">
        <f>K45+K48+K52+K53+K54+K55</f>
        <v>21379771</v>
      </c>
      <c r="L44" s="94">
        <f>L45+L48+L52+L53+L54+L55</f>
        <v>0</v>
      </c>
      <c r="M44" s="82">
        <f t="shared" si="1"/>
        <v>21379771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20482745</v>
      </c>
      <c r="I45" s="98">
        <f>I46+I47</f>
        <v>0</v>
      </c>
      <c r="J45" s="83">
        <f t="shared" si="0"/>
        <v>20482745</v>
      </c>
      <c r="K45" s="97">
        <f>K46+K47</f>
        <v>18514525</v>
      </c>
      <c r="L45" s="98">
        <f>L46+L47</f>
        <v>0</v>
      </c>
      <c r="M45" s="83">
        <f t="shared" si="1"/>
        <v>18514525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100000000</v>
      </c>
      <c r="I46" s="73"/>
      <c r="J46" s="83">
        <f t="shared" si="0"/>
        <v>100000000</v>
      </c>
      <c r="K46" s="72">
        <v>100000000</v>
      </c>
      <c r="L46" s="73">
        <v>0</v>
      </c>
      <c r="M46" s="83">
        <f t="shared" si="1"/>
        <v>100000000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>
        <v>-79517255</v>
      </c>
      <c r="I47" s="71"/>
      <c r="J47" s="83">
        <f t="shared" si="0"/>
        <v>-79517255</v>
      </c>
      <c r="K47" s="70">
        <v>-81485475</v>
      </c>
      <c r="L47" s="71"/>
      <c r="M47" s="83">
        <f t="shared" si="1"/>
        <v>-81485475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4213715</v>
      </c>
      <c r="I48" s="98">
        <f>I49+I50+I51</f>
        <v>0</v>
      </c>
      <c r="J48" s="83">
        <f t="shared" si="0"/>
        <v>4213715</v>
      </c>
      <c r="K48" s="97">
        <f>K49+K50+K51</f>
        <v>2865246</v>
      </c>
      <c r="L48" s="98">
        <f>L49+L50+L51</f>
        <v>0</v>
      </c>
      <c r="M48" s="83">
        <f t="shared" si="1"/>
        <v>2865246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4213715</v>
      </c>
      <c r="I49" s="75">
        <v>0</v>
      </c>
      <c r="J49" s="83">
        <f t="shared" si="0"/>
        <v>4213715</v>
      </c>
      <c r="K49" s="74">
        <v>2865246</v>
      </c>
      <c r="L49" s="75">
        <v>0</v>
      </c>
      <c r="M49" s="83">
        <f t="shared" si="1"/>
        <v>2865246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>
        <v>0</v>
      </c>
      <c r="I50" s="77">
        <v>0</v>
      </c>
      <c r="J50" s="83">
        <f t="shared" si="0"/>
        <v>0</v>
      </c>
      <c r="K50" s="76">
        <v>0</v>
      </c>
      <c r="L50" s="77">
        <v>0</v>
      </c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>
        <v>0</v>
      </c>
      <c r="I51" s="77">
        <v>0</v>
      </c>
      <c r="J51" s="83">
        <f t="shared" si="0"/>
        <v>0</v>
      </c>
      <c r="K51" s="76">
        <v>0</v>
      </c>
      <c r="L51" s="77">
        <v>0</v>
      </c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>
        <v>37923434</v>
      </c>
      <c r="I52" s="67">
        <v>0</v>
      </c>
      <c r="J52" s="83">
        <f t="shared" si="0"/>
        <v>37923434</v>
      </c>
      <c r="K52" s="66">
        <v>0</v>
      </c>
      <c r="L52" s="67">
        <v>0</v>
      </c>
      <c r="M52" s="83">
        <f t="shared" si="1"/>
        <v>0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>
        <v>451350</v>
      </c>
      <c r="I53" s="67">
        <v>0</v>
      </c>
      <c r="J53" s="83">
        <f t="shared" si="0"/>
        <v>451350</v>
      </c>
      <c r="K53" s="66">
        <v>0</v>
      </c>
      <c r="L53" s="67">
        <v>0</v>
      </c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>
        <v>0</v>
      </c>
      <c r="I54" s="67">
        <v>0</v>
      </c>
      <c r="J54" s="83">
        <f t="shared" si="0"/>
        <v>0</v>
      </c>
      <c r="K54" s="66">
        <v>0</v>
      </c>
      <c r="L54" s="67">
        <v>0</v>
      </c>
      <c r="M54" s="83">
        <f t="shared" si="1"/>
        <v>0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0</v>
      </c>
      <c r="I55" s="98">
        <f>I56+I57</f>
        <v>0</v>
      </c>
      <c r="J55" s="83">
        <f t="shared" si="0"/>
        <v>0</v>
      </c>
      <c r="K55" s="97">
        <f>K56+K57</f>
        <v>0</v>
      </c>
      <c r="L55" s="98">
        <f>L56+L57</f>
        <v>0</v>
      </c>
      <c r="M55" s="83">
        <f t="shared" si="1"/>
        <v>0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>
        <v>0</v>
      </c>
      <c r="I56" s="75">
        <v>0</v>
      </c>
      <c r="J56" s="83">
        <f t="shared" si="0"/>
        <v>0</v>
      </c>
      <c r="K56" s="74">
        <v>0</v>
      </c>
      <c r="L56" s="75">
        <v>0</v>
      </c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>
        <v>0</v>
      </c>
      <c r="I57" s="77">
        <v>0</v>
      </c>
      <c r="J57" s="83">
        <f t="shared" si="0"/>
        <v>0</v>
      </c>
      <c r="K57" s="76">
        <v>0</v>
      </c>
      <c r="L57" s="77">
        <v>0</v>
      </c>
      <c r="M57" s="83">
        <f t="shared" si="1"/>
        <v>0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23902165</v>
      </c>
      <c r="I58" s="94">
        <f>I59+I60</f>
        <v>0</v>
      </c>
      <c r="J58" s="82">
        <f>H58+I58</f>
        <v>23902165</v>
      </c>
      <c r="K58" s="93">
        <f>K59+K60</f>
        <v>39271904</v>
      </c>
      <c r="L58" s="94">
        <f>L59+L60</f>
        <v>0</v>
      </c>
      <c r="M58" s="82">
        <f>K58+L58</f>
        <v>39271904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23902165</v>
      </c>
      <c r="I59" s="67">
        <v>0</v>
      </c>
      <c r="J59" s="83">
        <f>H59+I59</f>
        <v>23902165</v>
      </c>
      <c r="K59" s="66">
        <v>13484695</v>
      </c>
      <c r="L59" s="67">
        <v>0</v>
      </c>
      <c r="M59" s="83">
        <f>K59+L59</f>
        <v>13484695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>
        <v>0</v>
      </c>
      <c r="I60" s="67">
        <v>0</v>
      </c>
      <c r="J60" s="83">
        <f>H60+I60</f>
        <v>0</v>
      </c>
      <c r="K60" s="66">
        <v>25787209</v>
      </c>
      <c r="L60" s="67">
        <v>0</v>
      </c>
      <c r="M60" s="83">
        <f>K60+L60</f>
        <v>25787209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483138246</v>
      </c>
      <c r="I62" s="100">
        <f>I58+I44+I43+I38+I37+I36+I35+I32+I28+I24+I23+I17+I16+I9</f>
        <v>968822087</v>
      </c>
      <c r="J62" s="89">
        <f>H62+I62</f>
        <v>1451960333</v>
      </c>
      <c r="K62" s="99">
        <f>K58+K44+K43+K38+K37+K36+K35+K32+K28+K24+K17+K16+K9+K23</f>
        <v>432992225</v>
      </c>
      <c r="L62" s="100">
        <f>L58+L44+L43+L38+L37+L36+L35+L32+L28+L24+L23+L17+L16+L9</f>
        <v>713350547</v>
      </c>
      <c r="M62" s="89">
        <f>K62+L62</f>
        <v>1146342772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7237745</v>
      </c>
      <c r="I66" s="80">
        <v>40307361</v>
      </c>
      <c r="J66" s="90">
        <f>H66+I66</f>
        <v>47545106</v>
      </c>
      <c r="K66" s="79">
        <v>8687790</v>
      </c>
      <c r="L66" s="80">
        <v>37423097</v>
      </c>
      <c r="M66" s="90">
        <f>K66+L66</f>
        <v>46110887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41333319</v>
      </c>
      <c r="I67" s="80">
        <v>0</v>
      </c>
      <c r="J67" s="90">
        <f>H67+I67</f>
        <v>41333319</v>
      </c>
      <c r="K67" s="79">
        <v>44198177</v>
      </c>
      <c r="L67" s="80">
        <v>0</v>
      </c>
      <c r="M67" s="90">
        <f>K67+L67</f>
        <v>44198177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>
        <v>14406466</v>
      </c>
      <c r="I68" s="80">
        <v>12080917</v>
      </c>
      <c r="J68" s="90">
        <f>H68+I68</f>
        <v>26487383</v>
      </c>
      <c r="K68" s="79">
        <v>7137785</v>
      </c>
      <c r="L68" s="80">
        <v>7102707</v>
      </c>
      <c r="M68" s="90">
        <f>K68+L68</f>
        <v>14240492</v>
      </c>
      <c r="N68" s="132"/>
    </row>
    <row r="69" spans="2:14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220653014</v>
      </c>
      <c r="I69" s="81">
        <v>832909401</v>
      </c>
      <c r="J69" s="91">
        <f>H69+I69</f>
        <v>1053562415</v>
      </c>
      <c r="K69" s="79">
        <v>193265022</v>
      </c>
      <c r="L69" s="81">
        <v>599279746</v>
      </c>
      <c r="M69" s="91">
        <f>K69+L69</f>
        <v>792544768</v>
      </c>
      <c r="N69" s="132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283630544</v>
      </c>
      <c r="I70" s="100">
        <f>I66+I67+I68+I69</f>
        <v>885297679</v>
      </c>
      <c r="J70" s="92">
        <f>H70+I70</f>
        <v>1168928223</v>
      </c>
      <c r="K70" s="99">
        <f>K66+K67+K68+K69</f>
        <v>253288774</v>
      </c>
      <c r="L70" s="100">
        <f>L66+L67+L68+L69</f>
        <v>643805550</v>
      </c>
      <c r="M70" s="89">
        <f>K70+L70</f>
        <v>897094324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="75" zoomScaleNormal="75" zoomScalePageLayoutView="0" workbookViewId="0" topLeftCell="A46">
      <selection activeCell="I10" sqref="I10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58" t="str">
        <f>Pasifler!F3</f>
        <v>LİMASOL TÜRK KOOPERATİF BANKASI LTD</v>
      </c>
      <c r="E4" s="259"/>
      <c r="F4" s="259"/>
      <c r="G4" s="40"/>
      <c r="H4" s="11"/>
      <c r="I4" s="11"/>
      <c r="J4" s="9"/>
    </row>
    <row r="5" spans="2:10" ht="15.75">
      <c r="B5" s="38"/>
      <c r="C5" s="39"/>
      <c r="D5" s="260" t="s">
        <v>227</v>
      </c>
      <c r="E5" s="260"/>
      <c r="F5" s="260"/>
      <c r="G5" s="41"/>
      <c r="H5" s="11"/>
      <c r="I5" s="11"/>
      <c r="J5" s="9"/>
    </row>
    <row r="6" spans="2:10" ht="15.75">
      <c r="B6" s="38"/>
      <c r="C6" s="39"/>
      <c r="D6" s="261" t="s">
        <v>228</v>
      </c>
      <c r="E6" s="261"/>
      <c r="F6" s="261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 t="str">
        <f>Aktifler!I7</f>
        <v>(31/12/2018)</v>
      </c>
      <c r="I8" s="218" t="str">
        <f>Aktifler!L7</f>
        <v>(31/12/2017)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99511997</v>
      </c>
      <c r="I10" s="56">
        <f>I11+I19+I20+I25+I28</f>
        <v>65836523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84521819</v>
      </c>
      <c r="I11" s="57">
        <f>I12+I15+I18</f>
        <v>59770440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37285400</v>
      </c>
      <c r="I12" s="58">
        <f>I13+I14</f>
        <v>34697172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11614668</v>
      </c>
      <c r="I13" s="18">
        <v>10359596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25670732</v>
      </c>
      <c r="I14" s="18">
        <v>24337576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47036465</v>
      </c>
      <c r="I15" s="58">
        <f>I16+I17</f>
        <v>24960452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9946065</v>
      </c>
      <c r="I16" s="18">
        <v>5730700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37090400</v>
      </c>
      <c r="I17" s="18">
        <v>19229752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199954</v>
      </c>
      <c r="I18" s="17">
        <v>112816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1977474</v>
      </c>
      <c r="I19" s="16">
        <v>860636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12183647</v>
      </c>
      <c r="I20" s="57">
        <f>I21+I22+I23+I24</f>
        <v>4349889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6178374</v>
      </c>
      <c r="I21" s="19">
        <v>2222808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>
        <v>336556</v>
      </c>
      <c r="I22" s="19">
        <v>227426</v>
      </c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5668717</v>
      </c>
      <c r="I23" s="19">
        <v>1899655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>
        <v>0</v>
      </c>
      <c r="I24" s="19">
        <v>0</v>
      </c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829057</v>
      </c>
      <c r="I25" s="57">
        <f>I26+I27</f>
        <v>855558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226297</v>
      </c>
      <c r="I26" s="19">
        <v>163984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602760</v>
      </c>
      <c r="I27" s="19">
        <v>691574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0</v>
      </c>
      <c r="I28" s="16">
        <v>0</v>
      </c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59687948</v>
      </c>
      <c r="I30" s="56">
        <f>I31+I37+I44+I45+I50+I51</f>
        <v>42791399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34804386</v>
      </c>
      <c r="I31" s="57">
        <f>I32+I33+I34+I35+I36</f>
        <v>25117378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27833341</v>
      </c>
      <c r="I32" s="19">
        <v>21162654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>
        <v>6606965</v>
      </c>
      <c r="I33" s="19">
        <v>3858047</v>
      </c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>
        <v>103497</v>
      </c>
      <c r="I34" s="19">
        <v>71592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16335</v>
      </c>
      <c r="I35" s="19">
        <v>25082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>
        <v>244248</v>
      </c>
      <c r="I36" s="19">
        <v>3</v>
      </c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22748259</v>
      </c>
      <c r="I37" s="57">
        <f>I38+I39+I40+I41+I42+I43</f>
        <v>15901643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18435876</v>
      </c>
      <c r="I38" s="19">
        <v>13579596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>
        <v>0</v>
      </c>
      <c r="I39" s="19">
        <v>173</v>
      </c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>
        <v>3525851</v>
      </c>
      <c r="I40" s="19">
        <v>1608320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>
        <v>200997</v>
      </c>
      <c r="I41" s="19">
        <v>119787</v>
      </c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>
        <v>585535</v>
      </c>
      <c r="I42" s="19">
        <v>593767</v>
      </c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>
        <v>0</v>
      </c>
      <c r="I43" s="19">
        <v>0</v>
      </c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>
        <v>0</v>
      </c>
      <c r="I44" s="16">
        <v>0</v>
      </c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2135303</v>
      </c>
      <c r="I45" s="57">
        <f>I46+I47+I48+I49</f>
        <v>1772378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>
        <v>58780</v>
      </c>
      <c r="I46" s="19">
        <v>253670</v>
      </c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>
        <v>0</v>
      </c>
      <c r="I47" s="19">
        <v>0</v>
      </c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>
        <v>0</v>
      </c>
      <c r="I48" s="19">
        <v>0</v>
      </c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>
        <v>2076523</v>
      </c>
      <c r="I49" s="19">
        <v>1518708</v>
      </c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>
        <v>0</v>
      </c>
      <c r="I50" s="16">
        <v>0</v>
      </c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>
        <v>0</v>
      </c>
      <c r="I51" s="16">
        <v>0</v>
      </c>
      <c r="J51" s="9"/>
    </row>
    <row r="52" spans="2:10" ht="15.75">
      <c r="B52" s="38"/>
      <c r="C52" s="46"/>
      <c r="D52" s="39"/>
      <c r="E52" s="39"/>
      <c r="F52" s="39"/>
      <c r="G52" s="243"/>
      <c r="H52" s="20">
        <v>0</v>
      </c>
      <c r="I52" s="20">
        <v>0</v>
      </c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39824049</v>
      </c>
      <c r="I53" s="60">
        <f>I10-I30</f>
        <v>23045124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51817867</v>
      </c>
      <c r="I55" s="56">
        <f>I56+I60+I61+I62+I63+I64</f>
        <v>34926178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29432043</v>
      </c>
      <c r="I56" s="57">
        <f>I57+I58+I59</f>
        <v>24103878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11853507</v>
      </c>
      <c r="I57" s="19">
        <v>11507925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548869</v>
      </c>
      <c r="I58" s="19">
        <v>607042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17029667</v>
      </c>
      <c r="I59" s="19">
        <v>11988911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>
        <v>0</v>
      </c>
      <c r="I60" s="16">
        <v>0</v>
      </c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20342069</v>
      </c>
      <c r="I61" s="16">
        <v>9279144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>
        <v>399483</v>
      </c>
      <c r="I62" s="16">
        <v>121805</v>
      </c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>
        <v>0</v>
      </c>
      <c r="I63" s="16">
        <v>0</v>
      </c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1644272</v>
      </c>
      <c r="I64" s="16">
        <v>1421351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64591325</v>
      </c>
      <c r="I66" s="56">
        <f>I67+I71+I72+I73+I74+I75+I76+I77+I78+I79+I80+I81</f>
        <v>42617184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6877258</v>
      </c>
      <c r="I67" s="57">
        <f>I68+I69+I70</f>
        <v>4212368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>
        <v>0</v>
      </c>
      <c r="I68" s="19">
        <v>0</v>
      </c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>
        <v>0</v>
      </c>
      <c r="I69" s="19">
        <v>0</v>
      </c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6877258</v>
      </c>
      <c r="I70" s="19">
        <v>4212368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>
        <v>0</v>
      </c>
      <c r="I71" s="16">
        <v>0</v>
      </c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12933887</v>
      </c>
      <c r="I72" s="16">
        <v>4675478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20574792</v>
      </c>
      <c r="I73" s="16">
        <v>16193691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>
        <v>0</v>
      </c>
      <c r="I74" s="16">
        <v>0</v>
      </c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1278201</v>
      </c>
      <c r="I75" s="16">
        <v>999249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1785438</v>
      </c>
      <c r="I76" s="16">
        <v>1577581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167004</v>
      </c>
      <c r="I77" s="16">
        <v>125321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>
        <v>0</v>
      </c>
      <c r="I78" s="16">
        <v>0</v>
      </c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4572556</v>
      </c>
      <c r="I79" s="16">
        <v>1803860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3412343</v>
      </c>
      <c r="I80" s="16">
        <v>1751546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12989846</v>
      </c>
      <c r="I81" s="16">
        <v>11278090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-12773458</v>
      </c>
      <c r="I83" s="59">
        <f>I55-I66</f>
        <v>-7691006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27050591</v>
      </c>
      <c r="I85" s="22">
        <f>I53+I83</f>
        <v>15354118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>
        <v>3148426</v>
      </c>
      <c r="I87" s="15">
        <v>1869423</v>
      </c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23902165</v>
      </c>
      <c r="I89" s="59">
        <f>I85-I87</f>
        <v>13484695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Ece Kıryağdı</cp:lastModifiedBy>
  <cp:lastPrinted>2019-04-15T14:02:14Z</cp:lastPrinted>
  <dcterms:created xsi:type="dcterms:W3CDTF">1998-01-12T17:06:50Z</dcterms:created>
  <dcterms:modified xsi:type="dcterms:W3CDTF">2019-12-30T11:12:12Z</dcterms:modified>
  <cp:category/>
  <cp:version/>
  <cp:contentType/>
  <cp:contentStatus/>
</cp:coreProperties>
</file>