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<sst xmlns="http://schemas.openxmlformats.org/spreadsheetml/2006/main" count="373" uniqueCount="230">
  <si>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</si>
  <si>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</si>
  <si>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</si>
  <si>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</si>
  <si>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</si>
  <si>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</si>
  <si>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</si>
  <si>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</si>
  <si>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</si>
  <si>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</si>
  <si>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</si>
  <si>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</si>
  <si>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</si>
  <si>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</si>
  <si>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</si>
  <si>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</si>
  <si>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</si>
  <si>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</si>
  <si>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</si>
  <si>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</si>
  <si>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</si>
  <si>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</si>
  <si>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</si>
  <si>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</si>
  <si>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</si>
  <si>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</si>
  <si>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</si>
  <si>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</si>
  <si>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</si>
  <si>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</si>
  <si>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</si>
  <si>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</si>
  <si>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</si>
  <si>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</si>
  <si>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</si>
  <si>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</si>
  <si>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</si>
  <si>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</si>
  <si>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</si>
  <si>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</si>
  <si>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</si>
  <si>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</si>
  <si>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</si>
  <si>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</si>
  <si>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</si>
  <si>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</si>
  <si>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</si>
  <si>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</si>
  <si>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</si>
  <si>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</si>
  <si>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</si>
  <si>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</si>
  <si>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</si>
  <si>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</si>
  <si>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</si>
  <si>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</si>
  <si>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</si>
  <si>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</si>
  <si>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</si>
  <si>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</si>
  <si>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</si>
  <si>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</si>
  <si>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</si>
  <si>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</si>
  <si>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</si>
  <si>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</si>
  <si>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</si>
  <si>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</si>
  <si>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</si>
  <si>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</si>
  <si>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</si>
  <si>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</si>
  <si>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</si>
  <si>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</si>
  <si>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</si>
  <si>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</si>
  <si>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</si>
  <si>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</si>
  <si>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</si>
  <si>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</si>
  <si>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</si>
  <si>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</si>
  <si>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</si>
  <si>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</si>
  <si>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</si>
  <si>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</si>
  <si>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</si>
  <si>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</si>
  <si>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</si>
  <si>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</si>
  <si>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</si>
  <si>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</si>
  <si>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</si>
  <si>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</si>
  <si>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</si>
  <si>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</si>
  <si>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</si>
  <si>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</si>
  <si>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</si>
  <si>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</si>
  <si>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</si>
  <si>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</si>
  <si>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</si>
  <si>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</si>
  <si>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</si>
  <si>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</si>
  <si>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</si>
  <si>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</si>
  <si>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</si>
  <si>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</si>
  <si>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</si>
  <si>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</si>
  <si>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</si>
  <si>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</si>
  <si>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</si>
  <si>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</si>
  <si>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</si>
  <si>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</si>
  <si>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</si>
  <si>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</si>
  <si>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</si>
  <si>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</si>
  <si>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</si>
  <si>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</si>
  <si>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</si>
  <si>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</si>
  <si>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</si>
  <si>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</si>
  <si>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</si>
  <si>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</si>
  <si>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</si>
  <si>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</si>
  <si>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</si>
  <si>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</si>
  <si>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</si>
  <si>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</si>
  <si>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</si>
  <si>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</si>
  <si>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</si>
  <si>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</si>
  <si>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</si>
  <si>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</si>
  <si>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</si>
  <si>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</si>
  <si>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</si>
  <si>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</si>
  <si>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</si>
  <si>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</si>
  <si>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</si>
  <si>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</si>
  <si>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</si>
  <si>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</si>
  <si>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</si>
  <si>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</si>
  <si>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</si>
  <si>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</si>
  <si>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</si>
  <si>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</si>
  <si>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</si>
  <si>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</si>
  <si>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</si>
  <si>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</si>
  <si>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</si>
  <si>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</si>
  <si>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</si>
  <si>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</si>
  <si>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</si>
  <si>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</si>
  <si>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</si>
  <si>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</si>
  <si>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</si>
  <si>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</si>
  <si>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</si>
  <si>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</si>
  <si>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</si>
  <si>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</si>
  <si>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</si>
  <si>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</si>
  <si>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</si>
  <si>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</si>
  <si>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</si>
  <si>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</si>
  <si>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</si>
  <si>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</si>
  <si>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</si>
  <si>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</si>
  <si>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</si>
  <si>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</si>
  <si>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</si>
  <si>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</si>
  <si>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</si>
  <si>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</si>
  <si>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</si>
  <si>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</si>
  <si>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</si>
  <si>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</si>
  <si>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</si>
  <si>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</si>
  <si>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</si>
  <si>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</si>
  <si>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</si>
  <si>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</si>
  <si>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</si>
  <si>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</si>
  <si>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</si>
  <si>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</si>
  <si>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</si>
  <si>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</si>
  <si>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</si>
  <si>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</si>
  <si>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</si>
  <si>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</si>
  <si>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</si>
  <si>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</si>
  <si>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</si>
  <si>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</si>
  <si>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</si>
  <si>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</si>
  <si>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</si>
  <si>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</si>
  <si>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</si>
  <si>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</si>
  <si>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</si>
  <si>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</si>
  <si>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</si>
  <si>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</si>
  <si>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</si>
  <si>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</si>
  <si>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</si>
  <si>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ASBANK LTD.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</si>
</sst>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42369</v>
      </c>
      <c r="J7" s="151"/>
      <c r="K7" s="151"/>
      <c r="L7" s="217">
        <v>42004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2860649</v>
      </c>
      <c r="I9" s="209">
        <f>I10+I11+I12</f>
        <v>4700891</v>
      </c>
      <c r="J9" s="202">
        <f aca="true" t="shared" si="0" ref="J9:J14">H9+I9</f>
        <v>7561540</v>
      </c>
      <c r="K9" s="208">
        <f>K10+K11+K12</f>
        <v>2524831</v>
      </c>
      <c r="L9" s="209">
        <f>L10+L11+L12</f>
        <v>3909094</v>
      </c>
      <c r="M9" s="202">
        <f aca="true" t="shared" si="1" ref="M9:M14">K9+L9</f>
        <v>6433925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2498207</v>
      </c>
      <c r="I10" s="158"/>
      <c r="J10" s="203">
        <f>H10+I10</f>
        <v>2498207</v>
      </c>
      <c r="K10" s="157">
        <v>2518508</v>
      </c>
      <c r="L10" s="158"/>
      <c r="M10" s="203">
        <f t="shared" si="1"/>
        <v>2518508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3943193</v>
      </c>
      <c r="J11" s="203">
        <f>H11+I11</f>
        <v>3943193</v>
      </c>
      <c r="K11" s="157">
        <v>0</v>
      </c>
      <c r="L11" s="158">
        <v>3343772</v>
      </c>
      <c r="M11" s="203">
        <f t="shared" si="1"/>
        <v>3343772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362442</v>
      </c>
      <c r="I12" s="158">
        <v>757698</v>
      </c>
      <c r="J12" s="203">
        <f t="shared" si="0"/>
        <v>1120140</v>
      </c>
      <c r="K12" s="157">
        <v>6323</v>
      </c>
      <c r="L12" s="158">
        <v>565322</v>
      </c>
      <c r="M12" s="203">
        <f t="shared" si="1"/>
        <v>571645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44780187</v>
      </c>
      <c r="I13" s="209">
        <f>I14+I15</f>
        <v>123867485</v>
      </c>
      <c r="J13" s="202">
        <f t="shared" si="0"/>
        <v>168647672</v>
      </c>
      <c r="K13" s="208">
        <f>K14+K15</f>
        <v>30412981</v>
      </c>
      <c r="L13" s="209">
        <f>L14+L15</f>
        <v>143822111</v>
      </c>
      <c r="M13" s="202">
        <f t="shared" si="1"/>
        <v>174235092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31171773</v>
      </c>
      <c r="I14" s="158">
        <v>91074083</v>
      </c>
      <c r="J14" s="203">
        <f t="shared" si="0"/>
        <v>122245856</v>
      </c>
      <c r="K14" s="157">
        <v>20143452</v>
      </c>
      <c r="L14" s="158">
        <v>97125260</v>
      </c>
      <c r="M14" s="203">
        <f t="shared" si="1"/>
        <v>117268712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13608414</v>
      </c>
      <c r="I15" s="211">
        <f>I16+I17+I18</f>
        <v>32793402</v>
      </c>
      <c r="J15" s="203">
        <f>H15+I15</f>
        <v>46401816</v>
      </c>
      <c r="K15" s="213">
        <f>K16+K17+K18</f>
        <v>10269529</v>
      </c>
      <c r="L15" s="211">
        <f>L16+L17+L18</f>
        <v>46696851</v>
      </c>
      <c r="M15" s="203">
        <f>K15+L15</f>
        <v>56966380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3539</v>
      </c>
      <c r="I16" s="160">
        <v>23757839</v>
      </c>
      <c r="J16" s="204">
        <f aca="true" t="shared" si="2" ref="J16:J58">H16+I16</f>
        <v>23761378</v>
      </c>
      <c r="K16" s="159">
        <v>3508</v>
      </c>
      <c r="L16" s="160">
        <v>7354011</v>
      </c>
      <c r="M16" s="204">
        <f aca="true" t="shared" si="3" ref="M16:M58">K16+L16</f>
        <v>7357519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13604875</v>
      </c>
      <c r="I17" s="160">
        <v>9035563</v>
      </c>
      <c r="J17" s="204">
        <f t="shared" si="2"/>
        <v>22640438</v>
      </c>
      <c r="K17" s="159">
        <v>10266021</v>
      </c>
      <c r="L17" s="160">
        <v>39342840</v>
      </c>
      <c r="M17" s="205">
        <f t="shared" si="3"/>
        <v>49608861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9881803</v>
      </c>
      <c r="I19" s="209">
        <f>I20+I21+I22+I23</f>
        <v>16980269</v>
      </c>
      <c r="J19" s="202">
        <f t="shared" si="2"/>
        <v>26862072</v>
      </c>
      <c r="K19" s="208">
        <f>K20+K21+K22+K23</f>
        <v>59952026</v>
      </c>
      <c r="L19" s="209">
        <f>L20+L21+L22+L23</f>
        <v>15344607</v>
      </c>
      <c r="M19" s="202">
        <f t="shared" si="3"/>
        <v>75296633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9881803</v>
      </c>
      <c r="I23" s="158">
        <v>16980269</v>
      </c>
      <c r="J23" s="203">
        <f t="shared" si="2"/>
        <v>26862072</v>
      </c>
      <c r="K23" s="157">
        <v>59952026</v>
      </c>
      <c r="L23" s="158">
        <v>15344607</v>
      </c>
      <c r="M23" s="203">
        <f t="shared" si="3"/>
        <v>75296633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139278828</v>
      </c>
      <c r="I24" s="209">
        <f>I25+I26</f>
        <v>167318587</v>
      </c>
      <c r="J24" s="202">
        <f t="shared" si="2"/>
        <v>306597415</v>
      </c>
      <c r="K24" s="208">
        <f>K25+K26</f>
        <v>129326350</v>
      </c>
      <c r="L24" s="209">
        <f>L25+L26</f>
        <v>134833155</v>
      </c>
      <c r="M24" s="202">
        <f t="shared" si="3"/>
        <v>264159505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75540216</v>
      </c>
      <c r="I25" s="158">
        <v>76164295</v>
      </c>
      <c r="J25" s="203">
        <f t="shared" si="2"/>
        <v>151704511</v>
      </c>
      <c r="K25" s="157">
        <v>59725422</v>
      </c>
      <c r="L25" s="158">
        <v>55274386</v>
      </c>
      <c r="M25" s="203">
        <f t="shared" si="3"/>
        <v>114999808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63738612</v>
      </c>
      <c r="I26" s="158">
        <v>91154292</v>
      </c>
      <c r="J26" s="203">
        <f t="shared" si="2"/>
        <v>154892904</v>
      </c>
      <c r="K26" s="157">
        <v>69600928</v>
      </c>
      <c r="L26" s="158">
        <v>79558769</v>
      </c>
      <c r="M26" s="203">
        <f t="shared" si="3"/>
        <v>149159697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3719310</v>
      </c>
      <c r="I27" s="209">
        <f>I28+I31+I34</f>
        <v>5592404</v>
      </c>
      <c r="J27" s="202">
        <f t="shared" si="2"/>
        <v>9311714</v>
      </c>
      <c r="K27" s="208">
        <f>K28+K31+K34</f>
        <v>0</v>
      </c>
      <c r="L27" s="209">
        <f>L28+L31+L34</f>
        <v>0</v>
      </c>
      <c r="M27" s="202">
        <f t="shared" si="3"/>
        <v>0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/>
      <c r="I29" s="161"/>
      <c r="J29" s="203">
        <f t="shared" si="2"/>
        <v>0</v>
      </c>
      <c r="K29" s="147"/>
      <c r="L29" s="161"/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/>
      <c r="I30" s="163"/>
      <c r="J30" s="203">
        <f t="shared" si="2"/>
        <v>0</v>
      </c>
      <c r="K30" s="162"/>
      <c r="L30" s="163"/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/>
      <c r="I32" s="161"/>
      <c r="J32" s="203">
        <f t="shared" si="2"/>
        <v>0</v>
      </c>
      <c r="K32" s="147"/>
      <c r="L32" s="161"/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/>
      <c r="I33" s="163"/>
      <c r="J33" s="203">
        <f t="shared" si="2"/>
        <v>0</v>
      </c>
      <c r="K33" s="162"/>
      <c r="L33" s="163"/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3719310</v>
      </c>
      <c r="I34" s="211">
        <f>I35+I36</f>
        <v>5592404</v>
      </c>
      <c r="J34" s="203">
        <f t="shared" si="2"/>
        <v>9311714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16699600</v>
      </c>
      <c r="I35" s="161">
        <v>23161250</v>
      </c>
      <c r="J35" s="203">
        <f t="shared" si="2"/>
        <v>39860850</v>
      </c>
      <c r="K35" s="147">
        <v>10206818</v>
      </c>
      <c r="L35" s="161">
        <v>17358254</v>
      </c>
      <c r="M35" s="203">
        <f t="shared" si="3"/>
        <v>27565072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-12980290</v>
      </c>
      <c r="I36" s="163">
        <v>-17568846</v>
      </c>
      <c r="J36" s="203">
        <f t="shared" si="2"/>
        <v>-30549136</v>
      </c>
      <c r="K36" s="162">
        <v>-10206818</v>
      </c>
      <c r="L36" s="163">
        <v>-17358254</v>
      </c>
      <c r="M36" s="203">
        <f t="shared" si="3"/>
        <v>-27565072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1892526</v>
      </c>
      <c r="I37" s="209">
        <f>I38+I39+I40</f>
        <v>814822</v>
      </c>
      <c r="J37" s="202">
        <f t="shared" si="2"/>
        <v>2707348</v>
      </c>
      <c r="K37" s="208">
        <f>K38+K39+K40</f>
        <v>1678125</v>
      </c>
      <c r="L37" s="209">
        <f>L38+L39+L40</f>
        <v>795002</v>
      </c>
      <c r="M37" s="202">
        <f t="shared" si="3"/>
        <v>2473127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1403394</v>
      </c>
      <c r="I38" s="158">
        <v>726048</v>
      </c>
      <c r="J38" s="203">
        <f t="shared" si="2"/>
        <v>2129442</v>
      </c>
      <c r="K38" s="157">
        <v>1240749</v>
      </c>
      <c r="L38" s="158">
        <v>711681</v>
      </c>
      <c r="M38" s="203">
        <f t="shared" si="3"/>
        <v>1952430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315600</v>
      </c>
      <c r="I39" s="158">
        <v>45708</v>
      </c>
      <c r="J39" s="203">
        <f t="shared" si="2"/>
        <v>361308</v>
      </c>
      <c r="K39" s="157">
        <v>427694</v>
      </c>
      <c r="L39" s="158">
        <v>56424</v>
      </c>
      <c r="M39" s="203">
        <f t="shared" si="3"/>
        <v>484118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173532</v>
      </c>
      <c r="I40" s="158">
        <v>43066</v>
      </c>
      <c r="J40" s="203">
        <f t="shared" si="2"/>
        <v>216598</v>
      </c>
      <c r="K40" s="157">
        <v>9682</v>
      </c>
      <c r="L40" s="158">
        <v>26897</v>
      </c>
      <c r="M40" s="203">
        <f t="shared" si="3"/>
        <v>36579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16232562</v>
      </c>
      <c r="I44" s="155">
        <v>26832539</v>
      </c>
      <c r="J44" s="202">
        <f t="shared" si="2"/>
        <v>43065101</v>
      </c>
      <c r="K44" s="154">
        <v>16463890</v>
      </c>
      <c r="L44" s="155">
        <v>24123964</v>
      </c>
      <c r="M44" s="202">
        <f t="shared" si="3"/>
        <v>40587854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1316624</v>
      </c>
      <c r="I45" s="155">
        <v>21842</v>
      </c>
      <c r="J45" s="202">
        <f t="shared" si="2"/>
        <v>1338466</v>
      </c>
      <c r="K45" s="154">
        <v>926682</v>
      </c>
      <c r="L45" s="155">
        <v>4807</v>
      </c>
      <c r="M45" s="202">
        <f t="shared" si="3"/>
        <v>931489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758000</v>
      </c>
      <c r="I46" s="209">
        <f>I47+I48</f>
        <v>0</v>
      </c>
      <c r="J46" s="202">
        <f t="shared" si="2"/>
        <v>758000</v>
      </c>
      <c r="K46" s="208">
        <f>K47+K48</f>
        <v>758000</v>
      </c>
      <c r="L46" s="209">
        <f>L47+L48</f>
        <v>0</v>
      </c>
      <c r="M46" s="202">
        <f t="shared" si="3"/>
        <v>758000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758000</v>
      </c>
      <c r="I47" s="158"/>
      <c r="J47" s="203">
        <f t="shared" si="2"/>
        <v>758000</v>
      </c>
      <c r="K47" s="157">
        <v>758000</v>
      </c>
      <c r="L47" s="158"/>
      <c r="M47" s="203">
        <f t="shared" si="3"/>
        <v>758000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2135720</v>
      </c>
      <c r="I49" s="209">
        <f>I50+I51</f>
        <v>0</v>
      </c>
      <c r="J49" s="202">
        <f t="shared" si="2"/>
        <v>2135720</v>
      </c>
      <c r="K49" s="208">
        <f>K50+K51</f>
        <v>2135720</v>
      </c>
      <c r="L49" s="209">
        <f>L50+L51</f>
        <v>0</v>
      </c>
      <c r="M49" s="202">
        <f t="shared" si="3"/>
        <v>2135720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2135720</v>
      </c>
      <c r="I50" s="158"/>
      <c r="J50" s="203">
        <f t="shared" si="2"/>
        <v>2135720</v>
      </c>
      <c r="K50" s="157">
        <v>2135720</v>
      </c>
      <c r="L50" s="158"/>
      <c r="M50" s="203">
        <f t="shared" si="3"/>
        <v>2135720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9534140</v>
      </c>
      <c r="I52" s="209">
        <f>I53+I54</f>
        <v>0</v>
      </c>
      <c r="J52" s="202">
        <f t="shared" si="2"/>
        <v>9534140</v>
      </c>
      <c r="K52" s="208">
        <f>K53+K54</f>
        <v>5100765</v>
      </c>
      <c r="L52" s="209">
        <f>L53+L54</f>
        <v>0</v>
      </c>
      <c r="M52" s="202">
        <f t="shared" si="3"/>
        <v>5100765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9534140</v>
      </c>
      <c r="I54" s="158"/>
      <c r="J54" s="203">
        <f t="shared" si="2"/>
        <v>9534140</v>
      </c>
      <c r="K54" s="157">
        <v>5100765</v>
      </c>
      <c r="L54" s="158"/>
      <c r="M54" s="203">
        <f t="shared" si="3"/>
        <v>5100765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4009821</v>
      </c>
      <c r="I55" s="209">
        <f>I56+I57</f>
        <v>0</v>
      </c>
      <c r="J55" s="202">
        <f t="shared" si="2"/>
        <v>4009821</v>
      </c>
      <c r="K55" s="208">
        <f>K56+K57</f>
        <v>4131287</v>
      </c>
      <c r="L55" s="209">
        <f>L56+L57</f>
        <v>0</v>
      </c>
      <c r="M55" s="202">
        <f t="shared" si="3"/>
        <v>4131287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10202345</v>
      </c>
      <c r="I56" s="158"/>
      <c r="J56" s="203">
        <f t="shared" si="2"/>
        <v>10202345</v>
      </c>
      <c r="K56" s="157">
        <v>9821509</v>
      </c>
      <c r="L56" s="158"/>
      <c r="M56" s="203">
        <f t="shared" si="3"/>
        <v>9821509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-6192524</v>
      </c>
      <c r="I57" s="158"/>
      <c r="J57" s="203">
        <f t="shared" si="2"/>
        <v>-6192524</v>
      </c>
      <c r="K57" s="157">
        <v>-5690222</v>
      </c>
      <c r="L57" s="158"/>
      <c r="M57" s="203">
        <f t="shared" si="3"/>
        <v>-5690222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938318</v>
      </c>
      <c r="I58" s="155">
        <v>1069386</v>
      </c>
      <c r="J58" s="202">
        <f t="shared" si="2"/>
        <v>2007704</v>
      </c>
      <c r="K58" s="154">
        <v>682783</v>
      </c>
      <c r="L58" s="155">
        <v>1026457</v>
      </c>
      <c r="M58" s="202">
        <f t="shared" si="3"/>
        <v>1709240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237338488</v>
      </c>
      <c r="I60" s="215">
        <f>I58+I55+I52+I49+I46+I45+I44+I41+I37+I27+I24+I19+I13+I9</f>
        <v>347198225</v>
      </c>
      <c r="J60" s="207">
        <f>H60+I60</f>
        <v>584536713</v>
      </c>
      <c r="K60" s="214">
        <f>K58+K55+K52+K49+K46+K45+K44+K41+K37+K27+K24+K19+K13+K9</f>
        <v>254093440</v>
      </c>
      <c r="L60" s="215">
        <f>L58+L55+L52+L49+L46+L45+L44+L41+L37+L27+L24+L19+L13+L9</f>
        <v>323859197</v>
      </c>
      <c r="M60" s="207">
        <f>K60+L60</f>
        <v>577952637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" right="0" top="0" bottom="0" header="0" footer="0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ASBANK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42369</v>
      </c>
      <c r="J7" s="133"/>
      <c r="K7" s="110"/>
      <c r="L7" s="218">
        <f>Aktifler!L7</f>
        <v>42004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183220582</v>
      </c>
      <c r="I9" s="94">
        <f>I10+I11+I12+I13+I14+I15</f>
        <v>332155212</v>
      </c>
      <c r="J9" s="82">
        <f aca="true" t="shared" si="0" ref="J9:J57">H9+I9</f>
        <v>515375794</v>
      </c>
      <c r="K9" s="93">
        <f>K10+K11+K12+K13+K14+K15</f>
        <v>201487998</v>
      </c>
      <c r="L9" s="94">
        <f>L10+L11+L12+L13+L14+L15</f>
        <v>315200640</v>
      </c>
      <c r="M9" s="82">
        <f aca="true" t="shared" si="1" ref="M9:M57">K9+L9</f>
        <v>516688638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163185382</v>
      </c>
      <c r="I10" s="67">
        <v>283792737</v>
      </c>
      <c r="J10" s="83">
        <f t="shared" si="0"/>
        <v>446978119</v>
      </c>
      <c r="K10" s="66">
        <v>181277022</v>
      </c>
      <c r="L10" s="67">
        <v>271292646</v>
      </c>
      <c r="M10" s="83">
        <f t="shared" si="1"/>
        <v>452569668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227024</v>
      </c>
      <c r="I11" s="67">
        <v>15383378</v>
      </c>
      <c r="J11" s="83">
        <f t="shared" si="0"/>
        <v>15610402</v>
      </c>
      <c r="K11" s="66">
        <v>303222</v>
      </c>
      <c r="L11" s="67">
        <v>13211284</v>
      </c>
      <c r="M11" s="83">
        <f t="shared" si="1"/>
        <v>13514506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18605677</v>
      </c>
      <c r="I12" s="67">
        <v>31412470</v>
      </c>
      <c r="J12" s="83">
        <f t="shared" si="0"/>
        <v>50018147</v>
      </c>
      <c r="K12" s="66">
        <v>19072072</v>
      </c>
      <c r="L12" s="67">
        <v>28825894</v>
      </c>
      <c r="M12" s="83">
        <f t="shared" si="1"/>
        <v>47897966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1202499</v>
      </c>
      <c r="I13" s="67">
        <v>1566626</v>
      </c>
      <c r="J13" s="83">
        <f t="shared" si="0"/>
        <v>2769125</v>
      </c>
      <c r="K13" s="66">
        <v>835682</v>
      </c>
      <c r="L13" s="67">
        <v>1869901</v>
      </c>
      <c r="M13" s="83">
        <f t="shared" si="1"/>
        <v>2705583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>
        <v>1</v>
      </c>
      <c r="J14" s="83">
        <f t="shared" si="0"/>
        <v>1</v>
      </c>
      <c r="K14" s="66"/>
      <c r="L14" s="67">
        <v>915</v>
      </c>
      <c r="M14" s="83">
        <f t="shared" si="1"/>
        <v>915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7280000</v>
      </c>
      <c r="I16" s="69"/>
      <c r="J16" s="84">
        <f t="shared" si="0"/>
        <v>7280000</v>
      </c>
      <c r="K16" s="68">
        <v>6896000</v>
      </c>
      <c r="L16" s="69"/>
      <c r="M16" s="84">
        <f t="shared" si="1"/>
        <v>6896000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5000000</v>
      </c>
      <c r="I17" s="96">
        <f>I18+I19</f>
        <v>0</v>
      </c>
      <c r="J17" s="85">
        <f t="shared" si="0"/>
        <v>5000000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5000000</v>
      </c>
      <c r="I18" s="67"/>
      <c r="J18" s="83">
        <f t="shared" si="0"/>
        <v>5000000</v>
      </c>
      <c r="K18" s="66"/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800263</v>
      </c>
      <c r="I28" s="94">
        <f>I29+I30+I31</f>
        <v>1249957</v>
      </c>
      <c r="J28" s="82">
        <f t="shared" si="0"/>
        <v>2050220</v>
      </c>
      <c r="K28" s="93">
        <f>K29+K30+K31</f>
        <v>891908</v>
      </c>
      <c r="L28" s="94">
        <f>L29+L30+L31</f>
        <v>1378736</v>
      </c>
      <c r="M28" s="82">
        <f t="shared" si="1"/>
        <v>2270644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779790</v>
      </c>
      <c r="I29" s="67">
        <v>1106546</v>
      </c>
      <c r="J29" s="83">
        <f t="shared" si="0"/>
        <v>1886336</v>
      </c>
      <c r="K29" s="66">
        <v>891908</v>
      </c>
      <c r="L29" s="67">
        <v>1310823</v>
      </c>
      <c r="M29" s="83">
        <f t="shared" si="1"/>
        <v>2202731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>
        <v>1799</v>
      </c>
      <c r="J30" s="83">
        <f t="shared" si="0"/>
        <v>1799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20473</v>
      </c>
      <c r="I31" s="67">
        <v>141612</v>
      </c>
      <c r="J31" s="83">
        <f t="shared" si="0"/>
        <v>162085</v>
      </c>
      <c r="K31" s="66"/>
      <c r="L31" s="67">
        <v>67913</v>
      </c>
      <c r="M31" s="83">
        <f t="shared" si="1"/>
        <v>67913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755827</v>
      </c>
      <c r="I35" s="64">
        <v>76026</v>
      </c>
      <c r="J35" s="82">
        <f t="shared" si="0"/>
        <v>831853</v>
      </c>
      <c r="K35" s="63">
        <v>745884</v>
      </c>
      <c r="L35" s="64">
        <v>83693</v>
      </c>
      <c r="M35" s="82">
        <f t="shared" si="1"/>
        <v>829577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4102235</v>
      </c>
      <c r="I37" s="64">
        <v>207212</v>
      </c>
      <c r="J37" s="82">
        <f t="shared" si="0"/>
        <v>4309447</v>
      </c>
      <c r="K37" s="63">
        <v>3817780</v>
      </c>
      <c r="L37" s="64">
        <v>158604</v>
      </c>
      <c r="M37" s="82">
        <f t="shared" si="1"/>
        <v>3976384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3300051</v>
      </c>
      <c r="I38" s="94">
        <f>I39+I40+I41+I42</f>
        <v>691440</v>
      </c>
      <c r="J38" s="82">
        <f t="shared" si="0"/>
        <v>3991491</v>
      </c>
      <c r="K38" s="93">
        <f>K39+K40+K41+K42</f>
        <v>3219547</v>
      </c>
      <c r="L38" s="94">
        <f>L39+L40+L41+L42</f>
        <v>968582</v>
      </c>
      <c r="M38" s="82">
        <f t="shared" si="1"/>
        <v>4188129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2800051</v>
      </c>
      <c r="I40" s="67"/>
      <c r="J40" s="83">
        <f t="shared" si="0"/>
        <v>2800051</v>
      </c>
      <c r="K40" s="66">
        <v>2763180</v>
      </c>
      <c r="L40" s="67"/>
      <c r="M40" s="83">
        <f t="shared" si="1"/>
        <v>2763180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>
        <v>456367</v>
      </c>
      <c r="L41" s="67"/>
      <c r="M41" s="83">
        <f t="shared" si="1"/>
        <v>456367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500000</v>
      </c>
      <c r="I42" s="67">
        <v>691440</v>
      </c>
      <c r="J42" s="83">
        <f t="shared" si="0"/>
        <v>1191440</v>
      </c>
      <c r="K42" s="66"/>
      <c r="L42" s="67">
        <v>968582</v>
      </c>
      <c r="M42" s="83">
        <f t="shared" si="1"/>
        <v>968582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2638124</v>
      </c>
      <c r="I43" s="64">
        <v>1460137</v>
      </c>
      <c r="J43" s="82">
        <f t="shared" si="0"/>
        <v>4098261</v>
      </c>
      <c r="K43" s="63">
        <v>3285336</v>
      </c>
      <c r="L43" s="64">
        <v>1685036</v>
      </c>
      <c r="M43" s="82">
        <f t="shared" si="1"/>
        <v>4970372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38652001</v>
      </c>
      <c r="I44" s="94">
        <f>I45+I48+I52+I53+I54+I55</f>
        <v>0</v>
      </c>
      <c r="J44" s="82">
        <f t="shared" si="0"/>
        <v>38652001</v>
      </c>
      <c r="K44" s="93">
        <f>K45+K48+K52+K53+K54+K55</f>
        <v>28146262</v>
      </c>
      <c r="L44" s="94">
        <f>L45+L48+L52+L53+L54+L55</f>
        <v>0</v>
      </c>
      <c r="M44" s="82">
        <f t="shared" si="1"/>
        <v>28146262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33000000</v>
      </c>
      <c r="I45" s="98">
        <f>I46+I47</f>
        <v>0</v>
      </c>
      <c r="J45" s="83">
        <f t="shared" si="0"/>
        <v>33000000</v>
      </c>
      <c r="K45" s="97">
        <f>K46+K47</f>
        <v>22781250</v>
      </c>
      <c r="L45" s="98">
        <f>L46+L47</f>
        <v>0</v>
      </c>
      <c r="M45" s="83">
        <f t="shared" si="1"/>
        <v>22781250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33000000</v>
      </c>
      <c r="I46" s="73"/>
      <c r="J46" s="83">
        <f t="shared" si="0"/>
        <v>33000000</v>
      </c>
      <c r="K46" s="72">
        <v>22781250</v>
      </c>
      <c r="L46" s="73"/>
      <c r="M46" s="83">
        <f t="shared" si="1"/>
        <v>22781250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5652001</v>
      </c>
      <c r="I48" s="98">
        <f>I49+I50+I51</f>
        <v>0</v>
      </c>
      <c r="J48" s="83">
        <f t="shared" si="0"/>
        <v>5652001</v>
      </c>
      <c r="K48" s="97">
        <f>K49+K50+K51</f>
        <v>5023985</v>
      </c>
      <c r="L48" s="98">
        <f>L49+L50+L51</f>
        <v>0</v>
      </c>
      <c r="M48" s="83">
        <f t="shared" si="1"/>
        <v>5023985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5623889</v>
      </c>
      <c r="I49" s="75"/>
      <c r="J49" s="83">
        <f t="shared" si="0"/>
        <v>5623889</v>
      </c>
      <c r="K49" s="74">
        <v>5023985</v>
      </c>
      <c r="L49" s="75"/>
      <c r="M49" s="83">
        <f t="shared" si="1"/>
        <v>5023985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28112</v>
      </c>
      <c r="I50" s="77"/>
      <c r="J50" s="83">
        <f t="shared" si="0"/>
        <v>28112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>
        <v>87027</v>
      </c>
      <c r="L52" s="67"/>
      <c r="M52" s="83">
        <f t="shared" si="1"/>
        <v>87027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>
        <v>254000</v>
      </c>
      <c r="L53" s="67"/>
      <c r="M53" s="83">
        <f t="shared" si="1"/>
        <v>254000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2947646</v>
      </c>
      <c r="I58" s="94">
        <f>I59+I60</f>
        <v>0</v>
      </c>
      <c r="J58" s="82">
        <f>H58+I58</f>
        <v>2947646</v>
      </c>
      <c r="K58" s="93">
        <f>K59+K60</f>
        <v>9986631</v>
      </c>
      <c r="L58" s="94">
        <f>L59+L60</f>
        <v>0</v>
      </c>
      <c r="M58" s="82">
        <f>K58+L58</f>
        <v>9986631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2788017</v>
      </c>
      <c r="I59" s="67"/>
      <c r="J59" s="83">
        <f>H59+I59</f>
        <v>2788017</v>
      </c>
      <c r="K59" s="66">
        <v>5999041</v>
      </c>
      <c r="L59" s="67"/>
      <c r="M59" s="83">
        <f>K59+L59</f>
        <v>5999041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159629</v>
      </c>
      <c r="I60" s="67"/>
      <c r="J60" s="83">
        <f>H60+I60</f>
        <v>159629</v>
      </c>
      <c r="K60" s="66">
        <v>3987590</v>
      </c>
      <c r="L60" s="67"/>
      <c r="M60" s="83">
        <f>K60+L60</f>
        <v>3987590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248696729</v>
      </c>
      <c r="I62" s="100">
        <f>I58+I44+I43+I38+I37+I36+I35+I32+I28+I24+I23+I17+I16+I9</f>
        <v>335839984</v>
      </c>
      <c r="J62" s="89">
        <f>H62+I62</f>
        <v>584536713</v>
      </c>
      <c r="K62" s="99">
        <f>K58+K44+K43+K38+K37+K36+K35+K32+K28+K24+K17+K16+K9+K23</f>
        <v>258477346</v>
      </c>
      <c r="L62" s="100">
        <f>L58+L44+L43+L38+L37+L36+L35+L32+L28+L24+L23+L17+L16+L9</f>
        <v>319475291</v>
      </c>
      <c r="M62" s="89">
        <f>K62+L62</f>
        <v>577952637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10605009</v>
      </c>
      <c r="I66" s="80">
        <v>8793910</v>
      </c>
      <c r="J66" s="90">
        <f>H66+I66</f>
        <v>19398919</v>
      </c>
      <c r="K66" s="79">
        <v>10487631</v>
      </c>
      <c r="L66" s="80">
        <v>9718565</v>
      </c>
      <c r="M66" s="90">
        <f>K66+L66</f>
        <v>20206196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70201285</v>
      </c>
      <c r="I67" s="80">
        <v>224506</v>
      </c>
      <c r="J67" s="90">
        <f>H67+I67</f>
        <v>70425791</v>
      </c>
      <c r="K67" s="79">
        <v>58926882</v>
      </c>
      <c r="L67" s="80">
        <v>115089</v>
      </c>
      <c r="M67" s="90">
        <f>K67+L67</f>
        <v>59041971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85367776</v>
      </c>
      <c r="I69" s="81">
        <v>241151420</v>
      </c>
      <c r="J69" s="91">
        <f>H69+I69</f>
        <v>326519196</v>
      </c>
      <c r="K69" s="79">
        <v>80591842</v>
      </c>
      <c r="L69" s="81">
        <v>207644291</v>
      </c>
      <c r="M69" s="91">
        <f>K69+L69</f>
        <v>288236133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166174070</v>
      </c>
      <c r="I70" s="100">
        <f>I66+I67+I68+I69</f>
        <v>250169836</v>
      </c>
      <c r="J70" s="92">
        <f>H70+I70</f>
        <v>416343906</v>
      </c>
      <c r="K70" s="99">
        <f>K66+K67+K68+K69</f>
        <v>150006355</v>
      </c>
      <c r="L70" s="100">
        <f>L66+L67+L68+L69</f>
        <v>217477945</v>
      </c>
      <c r="M70" s="89">
        <f>K70+L70</f>
        <v>367484300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ASBANK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42369</v>
      </c>
      <c r="I8" s="218">
        <f>Aktifler!L7</f>
        <v>42004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44383719</v>
      </c>
      <c r="I10" s="56">
        <f>I11+I19+I20+I25+I28</f>
        <v>42218886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33609432</v>
      </c>
      <c r="I11" s="57">
        <f>I12+I15+I18</f>
        <v>33377066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18125500</v>
      </c>
      <c r="I12" s="58">
        <f>I13+I14</f>
        <v>20633480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17446564</v>
      </c>
      <c r="I13" s="18">
        <v>20401410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678936</v>
      </c>
      <c r="I14" s="18">
        <v>232070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14824027</v>
      </c>
      <c r="I15" s="58">
        <f>I16+I17</f>
        <v>12107448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14824027</v>
      </c>
      <c r="I16" s="18">
        <v>12107448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/>
      <c r="I17" s="18"/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659905</v>
      </c>
      <c r="I18" s="17">
        <v>636138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588235</v>
      </c>
      <c r="I19" s="16">
        <v>647401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7172095</v>
      </c>
      <c r="I20" s="57">
        <f>I21+I22+I23+I24</f>
        <v>4672711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2914646</v>
      </c>
      <c r="I21" s="19">
        <v>1791384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442142</v>
      </c>
      <c r="I22" s="19">
        <v>1793390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3815307</v>
      </c>
      <c r="I23" s="19">
        <v>1087937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3013957</v>
      </c>
      <c r="I25" s="57">
        <f>I26+I27</f>
        <v>3521708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618813</v>
      </c>
      <c r="I26" s="19">
        <v>326115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2395144</v>
      </c>
      <c r="I27" s="19">
        <v>3195593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26163960</v>
      </c>
      <c r="I30" s="56">
        <f>I31+I37+I44+I45+I50+I51</f>
        <v>27852656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15017113</v>
      </c>
      <c r="I31" s="57">
        <f>I32+I33+I34+I35+I36</f>
        <v>16340166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14150325</v>
      </c>
      <c r="I32" s="19">
        <v>15025140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93284</v>
      </c>
      <c r="I33" s="19">
        <v>152077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739311</v>
      </c>
      <c r="I34" s="19">
        <v>1141778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34193</v>
      </c>
      <c r="I35" s="19">
        <v>21171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10835400</v>
      </c>
      <c r="I37" s="57">
        <f>I38+I39+I40+I41+I42+I43</f>
        <v>11160837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9448129</v>
      </c>
      <c r="I38" s="19">
        <v>9616458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78898</v>
      </c>
      <c r="I39" s="19">
        <v>62038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1308360</v>
      </c>
      <c r="I40" s="19">
        <v>1394501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13</v>
      </c>
      <c r="I42" s="19">
        <v>87840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228660</v>
      </c>
      <c r="I44" s="16">
        <v>213674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82787</v>
      </c>
      <c r="I45" s="57">
        <f>I46+I47+I48+I49</f>
        <v>137979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82787</v>
      </c>
      <c r="I46" s="19">
        <v>106790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>
        <v>31189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18219759</v>
      </c>
      <c r="I53" s="60">
        <f>I10-I30</f>
        <v>14366230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14090337</v>
      </c>
      <c r="I55" s="56">
        <f>I56+I60+I61+I62+I63+I64</f>
        <v>24475738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3447117</v>
      </c>
      <c r="I56" s="57">
        <f>I57+I58+I59</f>
        <v>3964599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1300256</v>
      </c>
      <c r="I57" s="19">
        <v>1834522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488007</v>
      </c>
      <c r="I58" s="19">
        <v>528976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1658854</v>
      </c>
      <c r="I59" s="19">
        <v>1601101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178480</v>
      </c>
      <c r="I60" s="16">
        <v>2208113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4519076</v>
      </c>
      <c r="I61" s="16">
        <v>4976601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1174118</v>
      </c>
      <c r="I62" s="16">
        <v>1878588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4771546</v>
      </c>
      <c r="I64" s="16">
        <v>11447837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29102179</v>
      </c>
      <c r="I66" s="56">
        <f>I67+I71+I72+I73+I74+I75+I76+I77+I78+I79+I80+I81</f>
        <v>31171892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219446</v>
      </c>
      <c r="I67" s="57">
        <f>I68+I69+I70</f>
        <v>68084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219446</v>
      </c>
      <c r="I70" s="19">
        <v>68084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194146</v>
      </c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4193125</v>
      </c>
      <c r="I72" s="16">
        <v>582316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9660843</v>
      </c>
      <c r="I73" s="16">
        <v>8461736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143002</v>
      </c>
      <c r="I75" s="16">
        <v>113877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656672</v>
      </c>
      <c r="I76" s="16">
        <v>605977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106198</v>
      </c>
      <c r="I77" s="16">
        <v>37974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5800426</v>
      </c>
      <c r="I79" s="16">
        <v>12472647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1236501</v>
      </c>
      <c r="I80" s="16">
        <v>871836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6891820</v>
      </c>
      <c r="I81" s="16">
        <v>7957445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-15011842</v>
      </c>
      <c r="I83" s="59">
        <f>I55-I66</f>
        <v>-6696154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3207917</v>
      </c>
      <c r="I85" s="22">
        <f>I53+I83</f>
        <v>7670076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419900</v>
      </c>
      <c r="I87" s="15">
        <v>1671035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2788017</v>
      </c>
      <c r="I89" s="59">
        <f>I85-I87</f>
        <v>5999041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2016-03-22T13:13:24Z</cp:lastPrinted>
  <dcterms:created xsi:type="dcterms:W3CDTF">1998-01-12T17:06:50Z</dcterms:created>
  <dcterms:modified xsi:type="dcterms:W3CDTF">2016-05-06T08:55:17Z</dcterms:modified>
  <cp:category/>
  <cp:version/>
  <cp:contentType/>
  <cp:contentStatus/>
</cp:coreProperties>
</file>