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<sst xmlns="http://schemas.openxmlformats.org/spreadsheetml/2006/main" count="373" uniqueCount="230">
  <si>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</si>
  <si>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</si>
  <si>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</si>
  <si>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</si>
  <si>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</si>
  <si>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</si>
  <si>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</si>
  <si>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</si>
  <si>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</si>
  <si>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</si>
  <si>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</si>
  <si>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</si>
  <si>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</si>
  <si>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</si>
  <si>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</si>
  <si>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</si>
  <si>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</si>
  <si>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</si>
  <si>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</si>
  <si>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</si>
  <si>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</si>
  <si>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</si>
  <si>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</si>
  <si>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</si>
  <si>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</si>
  <si>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</si>
  <si>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</si>
  <si>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</si>
  <si>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</si>
  <si>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</si>
  <si>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</si>
  <si>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</si>
  <si>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</si>
  <si>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</si>
  <si>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</si>
  <si>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</si>
  <si>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</si>
  <si>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</si>
  <si>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</si>
  <si>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</si>
  <si>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</si>
  <si>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</si>
  <si>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</si>
  <si>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</si>
  <si>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</si>
  <si>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</si>
  <si>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</si>
  <si>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</si>
  <si>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</si>
  <si>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</si>
  <si>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</si>
  <si>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</si>
  <si>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</si>
  <si>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</si>
  <si>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</si>
  <si>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</si>
  <si>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</si>
  <si>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</si>
  <si>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</si>
  <si>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</si>
  <si>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</si>
  <si>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</si>
  <si>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</si>
  <si>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</si>
  <si>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</si>
  <si>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</si>
  <si>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</si>
  <si>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</si>
  <si>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</si>
  <si>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</si>
  <si>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</si>
  <si>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</si>
  <si>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</si>
  <si>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</si>
  <si>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</si>
  <si>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</si>
  <si>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</si>
  <si>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</si>
  <si>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</si>
  <si>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</si>
  <si>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</si>
  <si>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</si>
  <si>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</si>
  <si>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</si>
  <si>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</si>
  <si>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</si>
  <si>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</si>
  <si>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</si>
  <si>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</si>
  <si>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</si>
  <si>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</si>
  <si>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</si>
  <si>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</si>
  <si>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</si>
  <si>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</si>
  <si>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</si>
  <si>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</si>
  <si>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</si>
  <si>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</si>
  <si>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</si>
  <si>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</si>
  <si>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</si>
  <si>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</si>
  <si>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</si>
  <si>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</si>
  <si>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</si>
  <si>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</si>
  <si>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</si>
  <si>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</si>
  <si>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</si>
  <si>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</si>
  <si>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</si>
  <si>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</si>
  <si>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</si>
  <si>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</si>
  <si>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</si>
  <si>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</si>
  <si>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</si>
  <si>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</si>
  <si>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</si>
  <si>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</si>
  <si>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</si>
  <si>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</si>
  <si>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</si>
  <si>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</si>
  <si>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</si>
  <si>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</si>
  <si>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</si>
  <si>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</si>
  <si>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</si>
  <si>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</si>
  <si>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</si>
  <si>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</si>
  <si>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</si>
  <si>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</si>
  <si>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</si>
  <si>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</si>
  <si>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</si>
  <si>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</si>
  <si>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</si>
  <si>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</si>
  <si>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</si>
  <si>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</si>
  <si>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</si>
  <si>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</si>
  <si>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</si>
  <si>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</si>
  <si>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</si>
  <si>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</si>
  <si>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</si>
  <si>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</si>
  <si>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</si>
  <si>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</si>
  <si>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</si>
  <si>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</si>
  <si>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</si>
  <si>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</si>
  <si>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</si>
  <si>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</si>
  <si>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</si>
  <si>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</si>
  <si>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</si>
  <si>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</si>
  <si>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</si>
  <si>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</si>
  <si>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</si>
  <si>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</si>
  <si>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</si>
  <si>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</si>
  <si>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</si>
  <si>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</si>
  <si>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</si>
  <si>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</si>
  <si>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</si>
  <si>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</si>
  <si>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</si>
  <si>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</si>
  <si>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</si>
  <si>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</si>
  <si>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</si>
  <si>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</si>
  <si>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</si>
  <si>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</si>
  <si>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</si>
  <si>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</si>
  <si>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</si>
  <si>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</si>
  <si>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</si>
  <si>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</si>
  <si>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</si>
  <si>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</si>
  <si>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</si>
  <si>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</si>
  <si>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</si>
  <si>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</si>
  <si>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</si>
  <si>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</si>
  <si>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</si>
  <si>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</si>
  <si>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</si>
  <si>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</si>
  <si>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</si>
  <si>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</si>
  <si>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</si>
  <si>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</si>
  <si>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</si>
  <si>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</si>
  <si>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</si>
  <si>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</si>
  <si>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</si>
  <si>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</si>
  <si>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</si>
  <si>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</si>
  <si>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</si>
  <si>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</si>
  <si>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</si>
  <si>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</si>
  <si>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</si>
  <si>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</si>
  <si>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</si>
  <si>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</si>
  <si>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</si>
  <si>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</si>
  <si>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</si>
  <si>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</si>
  <si>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</si>
  <si>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</si>
  <si>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</si>
  <si>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</si>
  <si>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YAKIN DOĞU BANK LİMİTED (NEAR EAST BANK LIMITED).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</si>
</sst>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41">
      <selection activeCell="H67" sqref="H67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5.7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5.7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51" t="s">
        <v>229</v>
      </c>
      <c r="G3" s="251"/>
      <c r="H3" s="251"/>
      <c r="K3" s="149"/>
      <c r="M3" s="149"/>
      <c r="N3" s="174"/>
    </row>
    <row r="4" spans="1:14" s="168" customFormat="1" ht="15">
      <c r="A4" s="165"/>
      <c r="B4" s="177"/>
      <c r="C4" s="178"/>
      <c r="E4" s="187"/>
      <c r="F4" s="252" t="s">
        <v>226</v>
      </c>
      <c r="G4" s="252"/>
      <c r="H4" s="252"/>
      <c r="I4" s="178"/>
      <c r="J4" s="178"/>
      <c r="K4" s="178"/>
      <c r="L4" s="178"/>
      <c r="M4" s="178"/>
      <c r="N4" s="174"/>
    </row>
    <row r="5" spans="1:14" s="168" customFormat="1" ht="15">
      <c r="A5" s="165"/>
      <c r="B5" s="177"/>
      <c r="C5" s="178"/>
      <c r="D5" s="187"/>
      <c r="E5" s="179"/>
      <c r="F5" s="253" t="s">
        <v>228</v>
      </c>
      <c r="G5" s="253"/>
      <c r="H5" s="253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6" t="s">
        <v>0</v>
      </c>
      <c r="I6" s="250"/>
      <c r="J6" s="250"/>
      <c r="K6" s="246" t="s">
        <v>1</v>
      </c>
      <c r="L6" s="247"/>
      <c r="M6" s="247"/>
      <c r="N6" s="174"/>
    </row>
    <row r="7" spans="1:14" ht="22.5" customHeight="1" thickBot="1">
      <c r="A7" s="165"/>
      <c r="B7" s="177"/>
      <c r="C7" s="248" t="s">
        <v>2</v>
      </c>
      <c r="D7" s="249"/>
      <c r="E7" s="249"/>
      <c r="F7" s="178"/>
      <c r="G7" s="150"/>
      <c r="H7" s="151"/>
      <c r="I7" s="217">
        <v>44196</v>
      </c>
      <c r="J7" s="151"/>
      <c r="K7" s="151"/>
      <c r="L7" s="217">
        <v>43830</v>
      </c>
      <c r="M7" s="151"/>
      <c r="N7" s="174"/>
    </row>
    <row r="8" spans="1:14" ht="15.7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5.7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19367093</v>
      </c>
      <c r="I9" s="209">
        <f>I10+I11+I12</f>
        <v>11010310</v>
      </c>
      <c r="J9" s="202">
        <f aca="true" t="shared" si="0" ref="J9:J14">H9+I9</f>
        <v>30377403</v>
      </c>
      <c r="K9" s="208">
        <f>K10+K11+K12</f>
        <v>12361732</v>
      </c>
      <c r="L9" s="209">
        <f>L10+L11+L12</f>
        <v>8429694</v>
      </c>
      <c r="M9" s="202">
        <f aca="true" t="shared" si="1" ref="M9:M14">K9+L9</f>
        <v>20791426</v>
      </c>
      <c r="N9" s="175"/>
    </row>
    <row r="10" spans="1:14" ht="1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19367093</v>
      </c>
      <c r="I10" s="158"/>
      <c r="J10" s="203">
        <f t="shared" si="0"/>
        <v>19367093</v>
      </c>
      <c r="K10" s="157">
        <v>12361732</v>
      </c>
      <c r="L10" s="158"/>
      <c r="M10" s="203">
        <f t="shared" si="1"/>
        <v>12361732</v>
      </c>
      <c r="N10" s="174"/>
    </row>
    <row r="11" spans="1:14" ht="1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11010310</v>
      </c>
      <c r="J11" s="203">
        <f t="shared" si="0"/>
        <v>11010310</v>
      </c>
      <c r="K11" s="157"/>
      <c r="L11" s="158">
        <v>8429694</v>
      </c>
      <c r="M11" s="203">
        <f t="shared" si="1"/>
        <v>8429694</v>
      </c>
      <c r="N11" s="174"/>
    </row>
    <row r="12" spans="1:14" ht="1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/>
      <c r="J12" s="203">
        <f t="shared" si="0"/>
        <v>0</v>
      </c>
      <c r="K12" s="157"/>
      <c r="L12" s="158"/>
      <c r="M12" s="203">
        <f t="shared" si="1"/>
        <v>0</v>
      </c>
      <c r="N12" s="174"/>
    </row>
    <row r="13" spans="1:14" s="156" customFormat="1" ht="15.7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56015406.94</v>
      </c>
      <c r="I13" s="209">
        <f>I14+I15</f>
        <v>439280772</v>
      </c>
      <c r="J13" s="202">
        <f t="shared" si="0"/>
        <v>495296178.94</v>
      </c>
      <c r="K13" s="208">
        <f>K14+K15</f>
        <v>220018176</v>
      </c>
      <c r="L13" s="209">
        <f>L14+L15</f>
        <v>274658169</v>
      </c>
      <c r="M13" s="202">
        <f t="shared" si="1"/>
        <v>494676345</v>
      </c>
      <c r="N13" s="175"/>
    </row>
    <row r="14" spans="1:14" ht="1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13169461.94</v>
      </c>
      <c r="I14" s="158">
        <v>221602277</v>
      </c>
      <c r="J14" s="203">
        <f t="shared" si="0"/>
        <v>234771738.94</v>
      </c>
      <c r="K14" s="157">
        <v>56613665</v>
      </c>
      <c r="L14" s="158">
        <v>162531054</v>
      </c>
      <c r="M14" s="203">
        <f t="shared" si="1"/>
        <v>219144719</v>
      </c>
      <c r="N14" s="174"/>
    </row>
    <row r="15" spans="1:14" ht="1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42845945</v>
      </c>
      <c r="I15" s="211">
        <f>I16+I17+I18</f>
        <v>217678495</v>
      </c>
      <c r="J15" s="203">
        <f>H15+I15</f>
        <v>260524440</v>
      </c>
      <c r="K15" s="213">
        <f>K16+K17+K18</f>
        <v>163404511</v>
      </c>
      <c r="L15" s="211">
        <f>L16+L17+L18</f>
        <v>112127115</v>
      </c>
      <c r="M15" s="203">
        <f>K15+L15</f>
        <v>275531626</v>
      </c>
      <c r="N15" s="174"/>
    </row>
    <row r="16" spans="1:14" ht="15">
      <c r="A16" s="165"/>
      <c r="B16" s="177"/>
      <c r="C16" s="185"/>
      <c r="D16" s="178" t="s">
        <v>14</v>
      </c>
      <c r="E16" s="178"/>
      <c r="F16" s="178"/>
      <c r="G16" s="222"/>
      <c r="H16" s="159">
        <v>229876</v>
      </c>
      <c r="I16" s="160">
        <v>118675623</v>
      </c>
      <c r="J16" s="204">
        <f aca="true" t="shared" si="2" ref="J16:J58">H16+I16</f>
        <v>118905499</v>
      </c>
      <c r="K16" s="159">
        <v>83855245</v>
      </c>
      <c r="L16" s="160">
        <v>91482229</v>
      </c>
      <c r="M16" s="204">
        <f aca="true" t="shared" si="3" ref="M16:M58">K16+L16</f>
        <v>175337474</v>
      </c>
      <c r="N16" s="174"/>
    </row>
    <row r="17" spans="1:14" ht="15">
      <c r="A17" s="165"/>
      <c r="B17" s="177"/>
      <c r="C17" s="185"/>
      <c r="D17" s="178" t="s">
        <v>192</v>
      </c>
      <c r="E17" s="178"/>
      <c r="F17" s="178"/>
      <c r="G17" s="222"/>
      <c r="H17" s="159">
        <v>42616069</v>
      </c>
      <c r="I17" s="160">
        <v>99002872</v>
      </c>
      <c r="J17" s="204">
        <f t="shared" si="2"/>
        <v>141618941</v>
      </c>
      <c r="K17" s="159">
        <v>79549266</v>
      </c>
      <c r="L17" s="160">
        <v>20644886</v>
      </c>
      <c r="M17" s="205">
        <f t="shared" si="3"/>
        <v>100194152</v>
      </c>
      <c r="N17" s="174"/>
    </row>
    <row r="18" spans="1:14" ht="1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5.7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18660252</v>
      </c>
      <c r="I19" s="209">
        <f>I20+I21+I22+I23</f>
        <v>241160493</v>
      </c>
      <c r="J19" s="202">
        <f t="shared" si="2"/>
        <v>259820745</v>
      </c>
      <c r="K19" s="208">
        <f>K20+K21+K22+K23</f>
        <v>9984022</v>
      </c>
      <c r="L19" s="209">
        <f>L20+L21+L22+L23</f>
        <v>81495134</v>
      </c>
      <c r="M19" s="202">
        <f t="shared" si="3"/>
        <v>91479156</v>
      </c>
      <c r="N19" s="175"/>
    </row>
    <row r="20" spans="1:14" ht="1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18660252</v>
      </c>
      <c r="I23" s="158">
        <v>241160493</v>
      </c>
      <c r="J23" s="203">
        <f t="shared" si="2"/>
        <v>259820745</v>
      </c>
      <c r="K23" s="157">
        <v>9984022</v>
      </c>
      <c r="L23" s="158">
        <v>81495134</v>
      </c>
      <c r="M23" s="203">
        <f t="shared" si="3"/>
        <v>91479156</v>
      </c>
      <c r="N23" s="174"/>
    </row>
    <row r="24" spans="1:14" s="156" customFormat="1" ht="15.7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582899512</v>
      </c>
      <c r="I24" s="209">
        <f>I25+I26</f>
        <v>1119947616</v>
      </c>
      <c r="J24" s="202">
        <f t="shared" si="2"/>
        <v>1702847128</v>
      </c>
      <c r="K24" s="208">
        <f>K25+K26</f>
        <v>401505627</v>
      </c>
      <c r="L24" s="209">
        <f>L25+L26</f>
        <v>819321729</v>
      </c>
      <c r="M24" s="202">
        <f t="shared" si="3"/>
        <v>1220827356</v>
      </c>
      <c r="N24" s="175"/>
    </row>
    <row r="25" spans="1:14" ht="1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154177902</v>
      </c>
      <c r="I25" s="158">
        <v>271805853</v>
      </c>
      <c r="J25" s="203">
        <f t="shared" si="2"/>
        <v>425983755</v>
      </c>
      <c r="K25" s="157">
        <v>165417243</v>
      </c>
      <c r="L25" s="158">
        <v>204256020</v>
      </c>
      <c r="M25" s="203">
        <f t="shared" si="3"/>
        <v>369673263</v>
      </c>
      <c r="N25" s="174"/>
    </row>
    <row r="26" spans="1:14" ht="1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428721610</v>
      </c>
      <c r="I26" s="158">
        <v>848141763</v>
      </c>
      <c r="J26" s="203">
        <f t="shared" si="2"/>
        <v>1276863373</v>
      </c>
      <c r="K26" s="157">
        <v>236088384</v>
      </c>
      <c r="L26" s="158">
        <v>615065709</v>
      </c>
      <c r="M26" s="203">
        <f t="shared" si="3"/>
        <v>851154093</v>
      </c>
      <c r="N26" s="174"/>
    </row>
    <row r="27" spans="1:14" s="156" customFormat="1" ht="15.7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48453785</v>
      </c>
      <c r="I27" s="209">
        <f>I28+I31+I34</f>
        <v>0</v>
      </c>
      <c r="J27" s="202">
        <f t="shared" si="2"/>
        <v>48453785</v>
      </c>
      <c r="K27" s="208">
        <f>K28+K31+K34</f>
        <v>36817993</v>
      </c>
      <c r="L27" s="209">
        <f>L28+L31+L34</f>
        <v>0</v>
      </c>
      <c r="M27" s="202">
        <f t="shared" si="3"/>
        <v>36817993</v>
      </c>
      <c r="N27" s="175"/>
    </row>
    <row r="28" spans="1:14" ht="1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19782805</v>
      </c>
      <c r="I28" s="211">
        <f>I29+I30</f>
        <v>0</v>
      </c>
      <c r="J28" s="203">
        <f t="shared" si="2"/>
        <v>19782805</v>
      </c>
      <c r="K28" s="210">
        <f>K29+K30</f>
        <v>8606740</v>
      </c>
      <c r="L28" s="211">
        <f>L29+L30</f>
        <v>0</v>
      </c>
      <c r="M28" s="203">
        <f t="shared" si="3"/>
        <v>8606740</v>
      </c>
      <c r="N28" s="174"/>
    </row>
    <row r="29" spans="1:14" ht="15">
      <c r="A29" s="165"/>
      <c r="B29" s="177"/>
      <c r="C29" s="183"/>
      <c r="D29" s="186" t="s">
        <v>27</v>
      </c>
      <c r="E29" s="178"/>
      <c r="F29" s="178"/>
      <c r="G29" s="224"/>
      <c r="H29" s="147">
        <v>20700057</v>
      </c>
      <c r="I29" s="161"/>
      <c r="J29" s="203">
        <f t="shared" si="2"/>
        <v>20700057</v>
      </c>
      <c r="K29" s="147">
        <v>9072391</v>
      </c>
      <c r="L29" s="161"/>
      <c r="M29" s="203">
        <f t="shared" si="3"/>
        <v>9072391</v>
      </c>
      <c r="N29" s="174"/>
    </row>
    <row r="30" spans="1:14" ht="15">
      <c r="A30" s="165"/>
      <c r="B30" s="177"/>
      <c r="C30" s="183"/>
      <c r="D30" s="186" t="s">
        <v>28</v>
      </c>
      <c r="E30" s="178"/>
      <c r="F30" s="178"/>
      <c r="G30" s="225"/>
      <c r="H30" s="162">
        <v>-917252</v>
      </c>
      <c r="I30" s="163"/>
      <c r="J30" s="203">
        <f t="shared" si="2"/>
        <v>-917252</v>
      </c>
      <c r="K30" s="162">
        <v>-465651</v>
      </c>
      <c r="L30" s="163"/>
      <c r="M30" s="203">
        <f t="shared" si="3"/>
        <v>-465651</v>
      </c>
      <c r="N30" s="174"/>
    </row>
    <row r="31" spans="1:14" ht="1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1795410</v>
      </c>
      <c r="I31" s="211">
        <f>I32+I33</f>
        <v>0</v>
      </c>
      <c r="J31" s="203">
        <f t="shared" si="2"/>
        <v>1795410</v>
      </c>
      <c r="K31" s="212">
        <f>K32+K33</f>
        <v>3485678</v>
      </c>
      <c r="L31" s="211">
        <f>L32+L33</f>
        <v>0</v>
      </c>
      <c r="M31" s="203">
        <f t="shared" si="3"/>
        <v>3485678</v>
      </c>
      <c r="N31" s="174"/>
    </row>
    <row r="32" spans="1:14" ht="15">
      <c r="A32" s="165"/>
      <c r="B32" s="177"/>
      <c r="C32" s="183"/>
      <c r="D32" s="186" t="s">
        <v>27</v>
      </c>
      <c r="E32" s="178"/>
      <c r="F32" s="178"/>
      <c r="G32" s="224"/>
      <c r="H32" s="147">
        <v>2098079</v>
      </c>
      <c r="I32" s="161"/>
      <c r="J32" s="203">
        <f t="shared" si="2"/>
        <v>2098079</v>
      </c>
      <c r="K32" s="147">
        <v>4087177</v>
      </c>
      <c r="L32" s="161"/>
      <c r="M32" s="203">
        <f t="shared" si="3"/>
        <v>4087177</v>
      </c>
      <c r="N32" s="174"/>
    </row>
    <row r="33" spans="1:14" ht="15">
      <c r="A33" s="165"/>
      <c r="B33" s="177"/>
      <c r="C33" s="183"/>
      <c r="D33" s="186" t="s">
        <v>28</v>
      </c>
      <c r="E33" s="178"/>
      <c r="F33" s="178"/>
      <c r="G33" s="225"/>
      <c r="H33" s="162">
        <v>-302669</v>
      </c>
      <c r="I33" s="163"/>
      <c r="J33" s="203">
        <f t="shared" si="2"/>
        <v>-302669</v>
      </c>
      <c r="K33" s="162">
        <v>-601499</v>
      </c>
      <c r="L33" s="163"/>
      <c r="M33" s="203">
        <f t="shared" si="3"/>
        <v>-601499</v>
      </c>
      <c r="N33" s="174"/>
    </row>
    <row r="34" spans="1:14" ht="1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26875570</v>
      </c>
      <c r="I34" s="211">
        <f>I35+I36</f>
        <v>0</v>
      </c>
      <c r="J34" s="203">
        <f t="shared" si="2"/>
        <v>26875570</v>
      </c>
      <c r="K34" s="210">
        <f>K35+K36</f>
        <v>24725575</v>
      </c>
      <c r="L34" s="211">
        <f>L35+L36</f>
        <v>0</v>
      </c>
      <c r="M34" s="203">
        <f t="shared" si="3"/>
        <v>24725575</v>
      </c>
      <c r="N34" s="174"/>
    </row>
    <row r="35" spans="1:14" ht="15">
      <c r="A35" s="165"/>
      <c r="B35" s="177"/>
      <c r="C35" s="183"/>
      <c r="D35" s="186" t="s">
        <v>27</v>
      </c>
      <c r="E35" s="178"/>
      <c r="F35" s="178"/>
      <c r="G35" s="224"/>
      <c r="H35" s="147">
        <v>50272506</v>
      </c>
      <c r="I35" s="161"/>
      <c r="J35" s="203">
        <f t="shared" si="2"/>
        <v>50272506</v>
      </c>
      <c r="K35" s="147">
        <v>47636353</v>
      </c>
      <c r="L35" s="161"/>
      <c r="M35" s="203">
        <f t="shared" si="3"/>
        <v>47636353</v>
      </c>
      <c r="N35" s="174"/>
    </row>
    <row r="36" spans="1:14" ht="15">
      <c r="A36" s="165"/>
      <c r="B36" s="177"/>
      <c r="C36" s="183"/>
      <c r="D36" s="178" t="s">
        <v>31</v>
      </c>
      <c r="E36" s="178"/>
      <c r="F36" s="178"/>
      <c r="G36" s="225"/>
      <c r="H36" s="162">
        <v>-23396936</v>
      </c>
      <c r="I36" s="163"/>
      <c r="J36" s="203">
        <f t="shared" si="2"/>
        <v>-23396936</v>
      </c>
      <c r="K36" s="162">
        <v>-22910778</v>
      </c>
      <c r="L36" s="163"/>
      <c r="M36" s="203">
        <f t="shared" si="3"/>
        <v>-22910778</v>
      </c>
      <c r="N36" s="174"/>
    </row>
    <row r="37" spans="1:14" s="156" customFormat="1" ht="15.7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7321543</v>
      </c>
      <c r="I37" s="209">
        <f>I38+I39+I40</f>
        <v>25464223</v>
      </c>
      <c r="J37" s="202">
        <f t="shared" si="2"/>
        <v>32785766</v>
      </c>
      <c r="K37" s="208">
        <f>K38+K39+K40</f>
        <v>6823715</v>
      </c>
      <c r="L37" s="209">
        <f>L38+L39+L40</f>
        <v>16427614</v>
      </c>
      <c r="M37" s="202">
        <f t="shared" si="3"/>
        <v>23251329</v>
      </c>
      <c r="N37" s="175"/>
    </row>
    <row r="38" spans="1:14" ht="1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6451993</v>
      </c>
      <c r="I38" s="158">
        <v>22936890</v>
      </c>
      <c r="J38" s="203">
        <f t="shared" si="2"/>
        <v>29388883</v>
      </c>
      <c r="K38" s="157">
        <v>4745391</v>
      </c>
      <c r="L38" s="158">
        <v>15198174</v>
      </c>
      <c r="M38" s="203">
        <f t="shared" si="3"/>
        <v>19943565</v>
      </c>
      <c r="N38" s="174"/>
    </row>
    <row r="39" spans="1:14" ht="1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824530</v>
      </c>
      <c r="I39" s="158">
        <v>2168048</v>
      </c>
      <c r="J39" s="203">
        <f t="shared" si="2"/>
        <v>2992578</v>
      </c>
      <c r="K39" s="157">
        <v>739251</v>
      </c>
      <c r="L39" s="158">
        <v>1143600</v>
      </c>
      <c r="M39" s="203">
        <f t="shared" si="3"/>
        <v>1882851</v>
      </c>
      <c r="N39" s="174"/>
    </row>
    <row r="40" spans="1:14" ht="1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45020</v>
      </c>
      <c r="I40" s="158">
        <v>359285</v>
      </c>
      <c r="J40" s="203">
        <f t="shared" si="2"/>
        <v>404305</v>
      </c>
      <c r="K40" s="157">
        <v>1339073</v>
      </c>
      <c r="L40" s="158">
        <v>85840</v>
      </c>
      <c r="M40" s="203">
        <f t="shared" si="3"/>
        <v>1424913</v>
      </c>
      <c r="N40" s="174"/>
    </row>
    <row r="41" spans="1:14" s="156" customFormat="1" ht="15.7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5.7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50785694</v>
      </c>
      <c r="I44" s="155">
        <v>145776804</v>
      </c>
      <c r="J44" s="202">
        <f t="shared" si="2"/>
        <v>196562498</v>
      </c>
      <c r="K44" s="154">
        <v>42152979</v>
      </c>
      <c r="L44" s="155">
        <v>77082392</v>
      </c>
      <c r="M44" s="202">
        <f t="shared" si="3"/>
        <v>119235371</v>
      </c>
      <c r="N44" s="175"/>
    </row>
    <row r="45" spans="1:14" s="156" customFormat="1" ht="15.7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9556083</v>
      </c>
      <c r="I45" s="155">
        <v>3242504</v>
      </c>
      <c r="J45" s="202">
        <f t="shared" si="2"/>
        <v>12798587</v>
      </c>
      <c r="K45" s="154">
        <v>9289307</v>
      </c>
      <c r="L45" s="155">
        <v>2184326</v>
      </c>
      <c r="M45" s="202">
        <f t="shared" si="3"/>
        <v>11473633</v>
      </c>
      <c r="N45" s="175"/>
    </row>
    <row r="46" spans="1:14" s="156" customFormat="1" ht="15.7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4630000</v>
      </c>
      <c r="I46" s="209">
        <f>I47+I48</f>
        <v>0</v>
      </c>
      <c r="J46" s="202">
        <f t="shared" si="2"/>
        <v>4630000</v>
      </c>
      <c r="K46" s="208">
        <f>K47+K48</f>
        <v>3130000</v>
      </c>
      <c r="L46" s="209">
        <f>L47+L48</f>
        <v>0</v>
      </c>
      <c r="M46" s="202">
        <f t="shared" si="3"/>
        <v>3130000</v>
      </c>
      <c r="N46" s="175"/>
    </row>
    <row r="47" spans="1:14" ht="1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>
        <v>4530000</v>
      </c>
      <c r="I47" s="158"/>
      <c r="J47" s="203">
        <f t="shared" si="2"/>
        <v>4530000</v>
      </c>
      <c r="K47" s="157">
        <v>3030000</v>
      </c>
      <c r="L47" s="158"/>
      <c r="M47" s="203">
        <f t="shared" si="3"/>
        <v>3030000</v>
      </c>
      <c r="N47" s="174"/>
    </row>
    <row r="48" spans="1:14" ht="1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>
        <v>100000</v>
      </c>
      <c r="I48" s="158"/>
      <c r="J48" s="203">
        <f t="shared" si="2"/>
        <v>100000</v>
      </c>
      <c r="K48" s="157">
        <v>100000</v>
      </c>
      <c r="L48" s="158"/>
      <c r="M48" s="203">
        <f t="shared" si="3"/>
        <v>100000</v>
      </c>
      <c r="N48" s="174"/>
    </row>
    <row r="49" spans="1:14" s="156" customFormat="1" ht="15.7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2092773</v>
      </c>
      <c r="I49" s="209">
        <f>I50+I51</f>
        <v>0</v>
      </c>
      <c r="J49" s="202">
        <f t="shared" si="2"/>
        <v>2092773</v>
      </c>
      <c r="K49" s="208">
        <f>K50+K51</f>
        <v>2092773</v>
      </c>
      <c r="L49" s="209">
        <f>L50+L51</f>
        <v>0</v>
      </c>
      <c r="M49" s="202">
        <f t="shared" si="3"/>
        <v>2092773</v>
      </c>
      <c r="N49" s="175"/>
    </row>
    <row r="50" spans="1:14" ht="1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2092773</v>
      </c>
      <c r="I50" s="158"/>
      <c r="J50" s="203">
        <f t="shared" si="2"/>
        <v>2092773</v>
      </c>
      <c r="K50" s="157">
        <v>2092773</v>
      </c>
      <c r="L50" s="158"/>
      <c r="M50" s="203">
        <f t="shared" si="3"/>
        <v>2092773</v>
      </c>
      <c r="N50" s="174"/>
    </row>
    <row r="51" spans="1:16" ht="1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5.7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4" s="156" customFormat="1" ht="15.7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74613411</v>
      </c>
      <c r="I55" s="209">
        <f>I56+I57</f>
        <v>0</v>
      </c>
      <c r="J55" s="202">
        <f t="shared" si="2"/>
        <v>74613411</v>
      </c>
      <c r="K55" s="208">
        <f>K56+K57</f>
        <v>49868175</v>
      </c>
      <c r="L55" s="209">
        <f>L56+L57</f>
        <v>0</v>
      </c>
      <c r="M55" s="202">
        <f t="shared" si="3"/>
        <v>49868175</v>
      </c>
      <c r="N55" s="175"/>
    </row>
    <row r="56" spans="1:16" ht="1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99222460</v>
      </c>
      <c r="I56" s="158"/>
      <c r="J56" s="203">
        <f t="shared" si="2"/>
        <v>99222460</v>
      </c>
      <c r="K56" s="157">
        <v>68177422</v>
      </c>
      <c r="L56" s="158"/>
      <c r="M56" s="203">
        <f t="shared" si="3"/>
        <v>68177422</v>
      </c>
      <c r="N56" s="174"/>
      <c r="P56" s="156"/>
    </row>
    <row r="57" spans="1:16" ht="1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-24609049</v>
      </c>
      <c r="I57" s="158"/>
      <c r="J57" s="203">
        <f t="shared" si="2"/>
        <v>-24609049</v>
      </c>
      <c r="K57" s="157">
        <v>-18309247</v>
      </c>
      <c r="L57" s="158"/>
      <c r="M57" s="203">
        <f t="shared" si="3"/>
        <v>-18309247</v>
      </c>
      <c r="N57" s="174"/>
      <c r="P57" s="156"/>
    </row>
    <row r="58" spans="1:14" s="156" customFormat="1" ht="15.7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17563495</v>
      </c>
      <c r="I58" s="155">
        <v>1285249</v>
      </c>
      <c r="J58" s="202">
        <f t="shared" si="2"/>
        <v>18848744</v>
      </c>
      <c r="K58" s="154">
        <v>22522256</v>
      </c>
      <c r="L58" s="155">
        <v>220348</v>
      </c>
      <c r="M58" s="202">
        <f t="shared" si="3"/>
        <v>22742604</v>
      </c>
      <c r="N58" s="175"/>
    </row>
    <row r="59" spans="1:16" ht="1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5.7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891959047.94</v>
      </c>
      <c r="I60" s="215">
        <f>I58+I55+I52+I49+I46+I45+I44+I41+I37+I27+I24+I19+I13+I9</f>
        <v>1987167971</v>
      </c>
      <c r="J60" s="207">
        <f>H60+I60</f>
        <v>2879127018.94</v>
      </c>
      <c r="K60" s="214">
        <f>K58+K55+K52+K49+K46+K45+K44+K41+K37+K27+K24+K19+K13+K9</f>
        <v>816566755</v>
      </c>
      <c r="L60" s="215">
        <f>L58+L55+L52+L49+L46+L45+L44+L41+L37+L27+L24+L19+L13+L9</f>
        <v>1279819406</v>
      </c>
      <c r="M60" s="207">
        <f>K60+L60</f>
        <v>2096386161</v>
      </c>
      <c r="N60" s="175"/>
    </row>
    <row r="61" spans="1:14" s="168" customFormat="1" ht="15.7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5.7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5.75" thickTop="1"/>
  </sheetData>
  <sheetProtection password="CC26" sheet="1"/>
  <mergeCells count="6">
    <mergeCell ref="K6:M6"/>
    <mergeCell ref="C7:E7"/>
    <mergeCell ref="H6:J6"/>
    <mergeCell ref="F3:H3"/>
    <mergeCell ref="F4:H4"/>
    <mergeCell ref="F5:H5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R62" sqref="R62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5.75" thickBot="1"/>
    <row r="2" spans="2:14" ht="15.7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6" t="str">
        <f>Aktifler!F3</f>
        <v>YAKIN DOĞU BANK LİMİTED (NEAR EAST BANK LIMITED).</v>
      </c>
      <c r="G3" s="256"/>
      <c r="H3" s="256"/>
      <c r="I3" s="127"/>
      <c r="J3" s="127"/>
      <c r="K3" s="129"/>
      <c r="L3" s="127"/>
      <c r="M3" s="129"/>
      <c r="N3" s="130"/>
    </row>
    <row r="4" spans="1:14" s="62" customFormat="1" ht="15">
      <c r="A4" s="127"/>
      <c r="B4" s="125"/>
      <c r="C4" s="126"/>
      <c r="D4" s="127"/>
      <c r="E4" s="128"/>
      <c r="F4" s="256" t="s">
        <v>226</v>
      </c>
      <c r="G4" s="256"/>
      <c r="H4" s="256"/>
      <c r="I4" s="126"/>
      <c r="J4" s="126"/>
      <c r="K4" s="126"/>
      <c r="L4" s="126"/>
      <c r="M4" s="126"/>
      <c r="N4" s="130"/>
    </row>
    <row r="5" spans="1:14" s="62" customFormat="1" ht="15">
      <c r="A5" s="127"/>
      <c r="B5" s="125"/>
      <c r="C5" s="126"/>
      <c r="D5" s="128"/>
      <c r="E5" s="131"/>
      <c r="F5" s="257" t="s">
        <v>228</v>
      </c>
      <c r="G5" s="257"/>
      <c r="H5" s="257"/>
      <c r="I5" s="126"/>
      <c r="J5" s="126"/>
      <c r="K5" s="126"/>
      <c r="L5" s="126"/>
      <c r="M5" s="126"/>
      <c r="N5" s="130"/>
    </row>
    <row r="6" spans="2:14" ht="15">
      <c r="B6" s="108"/>
      <c r="C6" s="110"/>
      <c r="D6" s="110"/>
      <c r="E6" s="110"/>
      <c r="F6" s="110"/>
      <c r="G6" s="109"/>
      <c r="H6" s="254" t="s">
        <v>0</v>
      </c>
      <c r="I6" s="250"/>
      <c r="J6" s="250"/>
      <c r="K6" s="254" t="s">
        <v>1</v>
      </c>
      <c r="L6" s="247"/>
      <c r="M6" s="247"/>
      <c r="N6" s="132"/>
    </row>
    <row r="7" spans="2:14" ht="22.5" customHeight="1" thickBot="1">
      <c r="B7" s="108"/>
      <c r="C7" s="255" t="s">
        <v>51</v>
      </c>
      <c r="D7" s="249"/>
      <c r="E7" s="110"/>
      <c r="F7" s="110"/>
      <c r="G7" s="109" t="s">
        <v>164</v>
      </c>
      <c r="H7" s="110"/>
      <c r="I7" s="218">
        <f>Aktifler!I7</f>
        <v>44196</v>
      </c>
      <c r="J7" s="133"/>
      <c r="K7" s="110"/>
      <c r="L7" s="218">
        <f>Aktifler!L7</f>
        <v>43830</v>
      </c>
      <c r="M7" s="110"/>
      <c r="N7" s="132"/>
    </row>
    <row r="8" spans="2:14" ht="15.7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5.7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632957044</v>
      </c>
      <c r="I9" s="94">
        <f>I10+I11+I12+I13+I14+I15</f>
        <v>1916658479</v>
      </c>
      <c r="J9" s="82">
        <f aca="true" t="shared" si="0" ref="J9:J57">H9+I9</f>
        <v>2549615523</v>
      </c>
      <c r="K9" s="93">
        <f>K10+K11+K12+K13+K14+K15</f>
        <v>612243065</v>
      </c>
      <c r="L9" s="94">
        <f>L10+L11+L12+L13+L14+L15</f>
        <v>1233588188</v>
      </c>
      <c r="M9" s="82">
        <f aca="true" t="shared" si="1" ref="M9:M57">K9+L9</f>
        <v>1845831253</v>
      </c>
      <c r="N9" s="137"/>
    </row>
    <row r="10" spans="2:14" ht="15">
      <c r="B10" s="108"/>
      <c r="C10" s="109" t="s">
        <v>5</v>
      </c>
      <c r="D10" s="110" t="s">
        <v>52</v>
      </c>
      <c r="E10" s="110"/>
      <c r="F10" s="110"/>
      <c r="G10" s="229"/>
      <c r="H10" s="66">
        <v>417436145</v>
      </c>
      <c r="I10" s="67">
        <v>1528399189</v>
      </c>
      <c r="J10" s="83">
        <f t="shared" si="0"/>
        <v>1945835334</v>
      </c>
      <c r="K10" s="66">
        <v>395019879</v>
      </c>
      <c r="L10" s="67">
        <v>914294682</v>
      </c>
      <c r="M10" s="83">
        <f t="shared" si="1"/>
        <v>1309314561</v>
      </c>
      <c r="N10" s="132"/>
    </row>
    <row r="11" spans="2:14" ht="15">
      <c r="B11" s="108"/>
      <c r="C11" s="109" t="s">
        <v>7</v>
      </c>
      <c r="D11" s="111" t="s">
        <v>53</v>
      </c>
      <c r="E11" s="110"/>
      <c r="F11" s="110"/>
      <c r="G11" s="229"/>
      <c r="H11" s="66">
        <v>83224684</v>
      </c>
      <c r="I11" s="67">
        <v>92573449</v>
      </c>
      <c r="J11" s="83">
        <f t="shared" si="0"/>
        <v>175798133</v>
      </c>
      <c r="K11" s="66">
        <v>121759428</v>
      </c>
      <c r="L11" s="67">
        <v>33460685</v>
      </c>
      <c r="M11" s="83">
        <f t="shared" si="1"/>
        <v>155220113</v>
      </c>
      <c r="N11" s="132"/>
    </row>
    <row r="12" spans="2:14" ht="15">
      <c r="B12" s="108"/>
      <c r="C12" s="109" t="s">
        <v>9</v>
      </c>
      <c r="D12" s="110" t="s">
        <v>54</v>
      </c>
      <c r="E12" s="110"/>
      <c r="F12" s="110"/>
      <c r="G12" s="229"/>
      <c r="H12" s="66">
        <v>108240630</v>
      </c>
      <c r="I12" s="67">
        <v>185320698</v>
      </c>
      <c r="J12" s="83">
        <f t="shared" si="0"/>
        <v>293561328</v>
      </c>
      <c r="K12" s="66">
        <v>73742792</v>
      </c>
      <c r="L12" s="67">
        <v>147883885</v>
      </c>
      <c r="M12" s="83">
        <f t="shared" si="1"/>
        <v>221626677</v>
      </c>
      <c r="N12" s="132"/>
    </row>
    <row r="13" spans="2:14" ht="15">
      <c r="B13" s="108"/>
      <c r="C13" s="109" t="s">
        <v>21</v>
      </c>
      <c r="D13" s="110" t="s">
        <v>56</v>
      </c>
      <c r="E13" s="110"/>
      <c r="F13" s="110"/>
      <c r="G13" s="229"/>
      <c r="H13" s="66">
        <v>1095884</v>
      </c>
      <c r="I13" s="67">
        <v>2458323</v>
      </c>
      <c r="J13" s="83">
        <f t="shared" si="0"/>
        <v>3554207</v>
      </c>
      <c r="K13" s="66">
        <v>1112326</v>
      </c>
      <c r="L13" s="67">
        <v>887548</v>
      </c>
      <c r="M13" s="83">
        <f t="shared" si="1"/>
        <v>1999874</v>
      </c>
      <c r="N13" s="132"/>
    </row>
    <row r="14" spans="2:14" ht="15">
      <c r="B14" s="108"/>
      <c r="C14" s="109" t="s">
        <v>55</v>
      </c>
      <c r="D14" s="110" t="s">
        <v>58</v>
      </c>
      <c r="E14" s="110"/>
      <c r="F14" s="110"/>
      <c r="G14" s="229"/>
      <c r="H14" s="66">
        <v>22959701</v>
      </c>
      <c r="I14" s="67">
        <v>107906820</v>
      </c>
      <c r="J14" s="83">
        <f t="shared" si="0"/>
        <v>130866521</v>
      </c>
      <c r="K14" s="66">
        <v>20608640</v>
      </c>
      <c r="L14" s="67">
        <v>137061388</v>
      </c>
      <c r="M14" s="83">
        <f t="shared" si="1"/>
        <v>157670028</v>
      </c>
      <c r="N14" s="132"/>
    </row>
    <row r="15" spans="2:14" ht="1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5.7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5.7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7000000</v>
      </c>
      <c r="I17" s="96">
        <f>I18+I19</f>
        <v>36320000</v>
      </c>
      <c r="J17" s="85">
        <f t="shared" si="0"/>
        <v>43320000</v>
      </c>
      <c r="K17" s="95">
        <f>K18+K19</f>
        <v>0</v>
      </c>
      <c r="L17" s="96">
        <f>L18+L19</f>
        <v>18966000</v>
      </c>
      <c r="M17" s="85">
        <f t="shared" si="1"/>
        <v>18966000</v>
      </c>
      <c r="N17" s="137"/>
    </row>
    <row r="18" spans="2:14" ht="15">
      <c r="B18" s="108"/>
      <c r="C18" s="109" t="s">
        <v>5</v>
      </c>
      <c r="D18" s="110" t="s">
        <v>147</v>
      </c>
      <c r="E18" s="110"/>
      <c r="F18" s="110"/>
      <c r="G18" s="229"/>
      <c r="H18" s="66">
        <v>7000000</v>
      </c>
      <c r="I18" s="67">
        <v>36320000</v>
      </c>
      <c r="J18" s="83">
        <f t="shared" si="0"/>
        <v>43320000</v>
      </c>
      <c r="K18" s="66">
        <v>0</v>
      </c>
      <c r="L18" s="67">
        <v>18966000</v>
      </c>
      <c r="M18" s="83">
        <f t="shared" si="1"/>
        <v>18966000</v>
      </c>
      <c r="N18" s="132"/>
    </row>
    <row r="19" spans="2:14" ht="1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">
      <c r="B21" s="108"/>
      <c r="C21" s="113"/>
      <c r="D21" s="111" t="s">
        <v>65</v>
      </c>
      <c r="E21" s="110"/>
      <c r="F21" s="110"/>
      <c r="G21" s="233"/>
      <c r="H21" s="70"/>
      <c r="I21" s="71"/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5.7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5.7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5.7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3213488</v>
      </c>
      <c r="I28" s="94">
        <f>I29+I30+I31</f>
        <v>3693085</v>
      </c>
      <c r="J28" s="82">
        <f t="shared" si="0"/>
        <v>6906573</v>
      </c>
      <c r="K28" s="93">
        <f>K29+K30+K31</f>
        <v>4520278</v>
      </c>
      <c r="L28" s="94">
        <f>L29+L30+L31</f>
        <v>2514102</v>
      </c>
      <c r="M28" s="82">
        <f t="shared" si="1"/>
        <v>7034380</v>
      </c>
      <c r="N28" s="137"/>
    </row>
    <row r="29" spans="2:14" ht="15">
      <c r="B29" s="108"/>
      <c r="C29" s="109" t="s">
        <v>5</v>
      </c>
      <c r="D29" s="110" t="s">
        <v>73</v>
      </c>
      <c r="E29" s="110"/>
      <c r="F29" s="110"/>
      <c r="G29" s="229"/>
      <c r="H29" s="66">
        <v>3116537</v>
      </c>
      <c r="I29" s="67">
        <v>3500180</v>
      </c>
      <c r="J29" s="83">
        <f t="shared" si="0"/>
        <v>6616717</v>
      </c>
      <c r="K29" s="66">
        <v>4453948</v>
      </c>
      <c r="L29" s="67">
        <v>2505185</v>
      </c>
      <c r="M29" s="83">
        <f t="shared" si="1"/>
        <v>6959133</v>
      </c>
      <c r="N29" s="132"/>
    </row>
    <row r="30" spans="2:14" ht="15">
      <c r="B30" s="108"/>
      <c r="C30" s="109" t="s">
        <v>7</v>
      </c>
      <c r="D30" s="110" t="s">
        <v>74</v>
      </c>
      <c r="E30" s="110"/>
      <c r="F30" s="110"/>
      <c r="G30" s="229"/>
      <c r="H30" s="66">
        <v>54917</v>
      </c>
      <c r="I30" s="67">
        <v>12346</v>
      </c>
      <c r="J30" s="83">
        <f t="shared" si="0"/>
        <v>67263</v>
      </c>
      <c r="K30" s="66"/>
      <c r="L30" s="67">
        <v>8917</v>
      </c>
      <c r="M30" s="83">
        <f t="shared" si="1"/>
        <v>8917</v>
      </c>
      <c r="N30" s="132"/>
    </row>
    <row r="31" spans="2:14" ht="15">
      <c r="B31" s="108"/>
      <c r="C31" s="109" t="s">
        <v>9</v>
      </c>
      <c r="D31" s="110" t="s">
        <v>10</v>
      </c>
      <c r="E31" s="110"/>
      <c r="F31" s="110"/>
      <c r="G31" s="229"/>
      <c r="H31" s="66">
        <v>42034</v>
      </c>
      <c r="I31" s="67">
        <v>180559</v>
      </c>
      <c r="J31" s="83">
        <f t="shared" si="0"/>
        <v>222593</v>
      </c>
      <c r="K31" s="66">
        <v>66330</v>
      </c>
      <c r="L31" s="67"/>
      <c r="M31" s="83">
        <f t="shared" si="1"/>
        <v>66330</v>
      </c>
      <c r="N31" s="132"/>
    </row>
    <row r="32" spans="1:14" s="65" customFormat="1" ht="15.7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5.7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4046617</v>
      </c>
      <c r="I35" s="64">
        <v>831377</v>
      </c>
      <c r="J35" s="82">
        <f t="shared" si="0"/>
        <v>4877994</v>
      </c>
      <c r="K35" s="63">
        <v>3300801</v>
      </c>
      <c r="L35" s="64">
        <v>595463</v>
      </c>
      <c r="M35" s="82">
        <f t="shared" si="1"/>
        <v>3896264</v>
      </c>
      <c r="N35" s="137"/>
    </row>
    <row r="36" spans="1:14" s="65" customFormat="1" ht="15.7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5.7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31672697</v>
      </c>
      <c r="I37" s="64">
        <v>5772334</v>
      </c>
      <c r="J37" s="82">
        <f t="shared" si="0"/>
        <v>37445031</v>
      </c>
      <c r="K37" s="63">
        <v>26667121</v>
      </c>
      <c r="L37" s="64">
        <v>3855681</v>
      </c>
      <c r="M37" s="82">
        <f t="shared" si="1"/>
        <v>30522802</v>
      </c>
      <c r="N37" s="137"/>
    </row>
    <row r="38" spans="1:14" s="65" customFormat="1" ht="15.7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26390551</v>
      </c>
      <c r="I38" s="94">
        <f>I39+I40+I41+I42</f>
        <v>0</v>
      </c>
      <c r="J38" s="82">
        <f t="shared" si="0"/>
        <v>26390551</v>
      </c>
      <c r="K38" s="93">
        <f>K39+K40+K41+K42</f>
        <v>20759681</v>
      </c>
      <c r="L38" s="94">
        <f>L39+L40+L41+L42</f>
        <v>0</v>
      </c>
      <c r="M38" s="82">
        <f t="shared" si="1"/>
        <v>20759681</v>
      </c>
      <c r="N38" s="137"/>
    </row>
    <row r="39" spans="2:14" ht="1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">
      <c r="B40" s="108"/>
      <c r="C40" s="109" t="s">
        <v>7</v>
      </c>
      <c r="D40" s="110" t="s">
        <v>82</v>
      </c>
      <c r="E40" s="110"/>
      <c r="F40" s="110"/>
      <c r="G40" s="229"/>
      <c r="H40" s="66">
        <v>16073301</v>
      </c>
      <c r="I40" s="67"/>
      <c r="J40" s="83">
        <f t="shared" si="0"/>
        <v>16073301</v>
      </c>
      <c r="K40" s="66">
        <v>11431257</v>
      </c>
      <c r="L40" s="67"/>
      <c r="M40" s="83">
        <f t="shared" si="1"/>
        <v>11431257</v>
      </c>
      <c r="N40" s="132"/>
    </row>
    <row r="41" spans="2:14" ht="15">
      <c r="B41" s="108"/>
      <c r="C41" s="109" t="s">
        <v>9</v>
      </c>
      <c r="D41" s="110" t="s">
        <v>83</v>
      </c>
      <c r="E41" s="110"/>
      <c r="F41" s="110"/>
      <c r="G41" s="229"/>
      <c r="H41" s="66">
        <v>10317250</v>
      </c>
      <c r="I41" s="67"/>
      <c r="J41" s="83">
        <f t="shared" si="0"/>
        <v>10317250</v>
      </c>
      <c r="K41" s="66">
        <v>9328424</v>
      </c>
      <c r="L41" s="67"/>
      <c r="M41" s="83">
        <f t="shared" si="1"/>
        <v>9328424</v>
      </c>
      <c r="N41" s="132"/>
    </row>
    <row r="42" spans="2:14" ht="15">
      <c r="B42" s="108"/>
      <c r="C42" s="109" t="s">
        <v>21</v>
      </c>
      <c r="D42" s="110" t="s">
        <v>84</v>
      </c>
      <c r="E42" s="110"/>
      <c r="F42" s="110"/>
      <c r="G42" s="229"/>
      <c r="H42" s="66"/>
      <c r="I42" s="67"/>
      <c r="J42" s="83">
        <f t="shared" si="0"/>
        <v>0</v>
      </c>
      <c r="K42" s="66"/>
      <c r="L42" s="67"/>
      <c r="M42" s="83">
        <f t="shared" si="1"/>
        <v>0</v>
      </c>
      <c r="N42" s="132"/>
    </row>
    <row r="43" spans="1:14" s="65" customFormat="1" ht="15.7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5605743</v>
      </c>
      <c r="I43" s="64">
        <v>1421536</v>
      </c>
      <c r="J43" s="82">
        <f t="shared" si="0"/>
        <v>7027279</v>
      </c>
      <c r="K43" s="63">
        <v>6177321</v>
      </c>
      <c r="L43" s="64">
        <v>2130972</v>
      </c>
      <c r="M43" s="82">
        <f t="shared" si="1"/>
        <v>8308293</v>
      </c>
      <c r="N43" s="137"/>
    </row>
    <row r="44" spans="1:14" s="65" customFormat="1" ht="15.7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107787541</v>
      </c>
      <c r="I44" s="94">
        <f>I45+I48+I52+I53+I54+I55</f>
        <v>0</v>
      </c>
      <c r="J44" s="82">
        <f t="shared" si="0"/>
        <v>107787541</v>
      </c>
      <c r="K44" s="93">
        <f>K45+K48+K52+K53+K54+K55</f>
        <v>93407836</v>
      </c>
      <c r="L44" s="94">
        <f>L45+L48+L52+L53+L54+L55</f>
        <v>0</v>
      </c>
      <c r="M44" s="82">
        <f t="shared" si="1"/>
        <v>93407836</v>
      </c>
      <c r="N44" s="137"/>
    </row>
    <row r="45" spans="2:14" ht="1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96000000</v>
      </c>
      <c r="I45" s="98">
        <f>I46+I47</f>
        <v>0</v>
      </c>
      <c r="J45" s="83">
        <f t="shared" si="0"/>
        <v>96000000</v>
      </c>
      <c r="K45" s="97">
        <f>K46+K47</f>
        <v>86000000</v>
      </c>
      <c r="L45" s="98">
        <f>L46+L47</f>
        <v>0</v>
      </c>
      <c r="M45" s="83">
        <f t="shared" si="1"/>
        <v>86000000</v>
      </c>
      <c r="N45" s="132"/>
    </row>
    <row r="46" spans="2:14" ht="15">
      <c r="B46" s="108"/>
      <c r="C46" s="113"/>
      <c r="D46" s="110" t="s">
        <v>85</v>
      </c>
      <c r="E46" s="110"/>
      <c r="F46" s="110"/>
      <c r="G46" s="232"/>
      <c r="H46" s="72">
        <v>120000000</v>
      </c>
      <c r="I46" s="73"/>
      <c r="J46" s="83">
        <f t="shared" si="0"/>
        <v>120000000</v>
      </c>
      <c r="K46" s="72">
        <v>95000000</v>
      </c>
      <c r="L46" s="73"/>
      <c r="M46" s="83">
        <f t="shared" si="1"/>
        <v>95000000</v>
      </c>
      <c r="N46" s="132"/>
    </row>
    <row r="47" spans="2:14" ht="15">
      <c r="B47" s="108"/>
      <c r="C47" s="113"/>
      <c r="D47" s="110" t="s">
        <v>86</v>
      </c>
      <c r="E47" s="110"/>
      <c r="F47" s="110"/>
      <c r="G47" s="233"/>
      <c r="H47" s="70">
        <v>-24000000</v>
      </c>
      <c r="I47" s="71"/>
      <c r="J47" s="83">
        <f t="shared" si="0"/>
        <v>-24000000</v>
      </c>
      <c r="K47" s="70">
        <v>-9000000</v>
      </c>
      <c r="L47" s="71"/>
      <c r="M47" s="83">
        <f t="shared" si="1"/>
        <v>-9000000</v>
      </c>
      <c r="N47" s="132"/>
    </row>
    <row r="48" spans="2:14" ht="1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9897541</v>
      </c>
      <c r="I48" s="98">
        <f>I49+I50+I51</f>
        <v>0</v>
      </c>
      <c r="J48" s="83">
        <f t="shared" si="0"/>
        <v>9897541</v>
      </c>
      <c r="K48" s="97">
        <f>K49+K50+K51</f>
        <v>7017836</v>
      </c>
      <c r="L48" s="98">
        <f>L49+L50+L51</f>
        <v>0</v>
      </c>
      <c r="M48" s="83">
        <f t="shared" si="1"/>
        <v>7017836</v>
      </c>
      <c r="N48" s="132"/>
    </row>
    <row r="49" spans="2:14" ht="15">
      <c r="B49" s="108"/>
      <c r="C49" s="109"/>
      <c r="D49" s="113" t="s">
        <v>148</v>
      </c>
      <c r="E49" s="110"/>
      <c r="F49" s="110"/>
      <c r="G49" s="234"/>
      <c r="H49" s="74">
        <v>9897541</v>
      </c>
      <c r="I49" s="75"/>
      <c r="J49" s="83">
        <f t="shared" si="0"/>
        <v>9897541</v>
      </c>
      <c r="K49" s="74">
        <v>7017836</v>
      </c>
      <c r="L49" s="75"/>
      <c r="M49" s="83">
        <f t="shared" si="1"/>
        <v>7017836</v>
      </c>
      <c r="N49" s="132"/>
    </row>
    <row r="50" spans="2:14" ht="1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</row>
    <row r="53" spans="2:14" ht="1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1890000</v>
      </c>
      <c r="I54" s="67"/>
      <c r="J54" s="83">
        <f t="shared" si="0"/>
        <v>1890000</v>
      </c>
      <c r="K54" s="66">
        <v>390000</v>
      </c>
      <c r="L54" s="67"/>
      <c r="M54" s="83">
        <f t="shared" si="1"/>
        <v>390000</v>
      </c>
      <c r="N54" s="132"/>
    </row>
    <row r="55" spans="2:14" ht="1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">
      <c r="B57" s="108"/>
      <c r="C57" s="113"/>
      <c r="D57" s="110" t="s">
        <v>94</v>
      </c>
      <c r="E57" s="110"/>
      <c r="F57" s="110"/>
      <c r="G57" s="235"/>
      <c r="H57" s="76"/>
      <c r="I57" s="77"/>
      <c r="J57" s="83">
        <f t="shared" si="0"/>
        <v>0</v>
      </c>
      <c r="K57" s="76"/>
      <c r="L57" s="77"/>
      <c r="M57" s="83">
        <f t="shared" si="1"/>
        <v>0</v>
      </c>
      <c r="N57" s="132"/>
    </row>
    <row r="58" spans="1:14" s="65" customFormat="1" ht="15.7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95756527</v>
      </c>
      <c r="I58" s="94">
        <f>I59+I60</f>
        <v>0</v>
      </c>
      <c r="J58" s="82">
        <f>H58+I58</f>
        <v>95756527</v>
      </c>
      <c r="K58" s="93">
        <f>K59+K60</f>
        <v>67659652</v>
      </c>
      <c r="L58" s="94">
        <f>L59+L60</f>
        <v>0</v>
      </c>
      <c r="M58" s="82">
        <f>K58+L58</f>
        <v>67659652</v>
      </c>
      <c r="N58" s="137"/>
    </row>
    <row r="59" spans="2:14" ht="15">
      <c r="B59" s="108"/>
      <c r="C59" s="109" t="s">
        <v>5</v>
      </c>
      <c r="D59" s="111" t="s">
        <v>96</v>
      </c>
      <c r="E59" s="110"/>
      <c r="F59" s="110"/>
      <c r="G59" s="229"/>
      <c r="H59" s="66">
        <v>30976580</v>
      </c>
      <c r="I59" s="67"/>
      <c r="J59" s="83">
        <f>H59+I59</f>
        <v>30976580</v>
      </c>
      <c r="K59" s="66">
        <v>28797045</v>
      </c>
      <c r="L59" s="67"/>
      <c r="M59" s="83">
        <f>K59+L59</f>
        <v>28797045</v>
      </c>
      <c r="N59" s="132"/>
    </row>
    <row r="60" spans="2:14" ht="15">
      <c r="B60" s="108"/>
      <c r="C60" s="109" t="s">
        <v>7</v>
      </c>
      <c r="D60" s="111" t="s">
        <v>97</v>
      </c>
      <c r="E60" s="110"/>
      <c r="F60" s="110"/>
      <c r="G60" s="229"/>
      <c r="H60" s="66">
        <v>64779947</v>
      </c>
      <c r="I60" s="67"/>
      <c r="J60" s="83">
        <f>H60+I60</f>
        <v>64779947</v>
      </c>
      <c r="K60" s="66">
        <v>38862607</v>
      </c>
      <c r="L60" s="67"/>
      <c r="M60" s="83">
        <f>K60+L60</f>
        <v>38862607</v>
      </c>
      <c r="N60" s="132"/>
    </row>
    <row r="61" spans="2:14" ht="1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5.7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914430208</v>
      </c>
      <c r="I62" s="100">
        <f>I58+I44+I43+I38+I37+I36+I35+I32+I28+I24+I23+I17+I16+I9</f>
        <v>1964696811</v>
      </c>
      <c r="J62" s="89">
        <f>H62+I62</f>
        <v>2879127019</v>
      </c>
      <c r="K62" s="99">
        <f>K58+K44+K43+K38+K37+K36+K35+K32+K28+K24+K17+K16+K9+K23</f>
        <v>834735755</v>
      </c>
      <c r="L62" s="100">
        <f>L58+L44+L43+L38+L37+L36+L35+L32+L28+L24+L23+L17+L16+L9</f>
        <v>1261650406</v>
      </c>
      <c r="M62" s="89">
        <f>K62+L62</f>
        <v>2096386161</v>
      </c>
      <c r="N62" s="137"/>
    </row>
    <row r="63" spans="2:14" ht="15.7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5.7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19759095</v>
      </c>
      <c r="I66" s="80">
        <v>34203525</v>
      </c>
      <c r="J66" s="90">
        <f>H66+I66</f>
        <v>53962620</v>
      </c>
      <c r="K66" s="79">
        <v>11993542</v>
      </c>
      <c r="L66" s="80">
        <v>14684858</v>
      </c>
      <c r="M66" s="90">
        <f>K66+L66</f>
        <v>26678400</v>
      </c>
      <c r="N66" s="132"/>
    </row>
    <row r="67" spans="2:14" ht="15.7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203939203</v>
      </c>
      <c r="I67" s="80"/>
      <c r="J67" s="90">
        <f>H67+I67</f>
        <v>203939203</v>
      </c>
      <c r="K67" s="79">
        <v>41309862</v>
      </c>
      <c r="L67" s="80"/>
      <c r="M67" s="90">
        <f>K67+L67</f>
        <v>41309862</v>
      </c>
      <c r="N67" s="132"/>
    </row>
    <row r="68" spans="2:14" ht="15.7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/>
      <c r="I68" s="80">
        <v>4439820</v>
      </c>
      <c r="J68" s="90">
        <f>H68+I68</f>
        <v>4439820</v>
      </c>
      <c r="K68" s="79">
        <v>12720125</v>
      </c>
      <c r="L68" s="80">
        <v>11181695</v>
      </c>
      <c r="M68" s="90">
        <f>K68+L68</f>
        <v>23901820</v>
      </c>
      <c r="N68" s="132"/>
    </row>
    <row r="69" spans="2:14" ht="15.7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354834293</v>
      </c>
      <c r="I69" s="81">
        <v>1687971778</v>
      </c>
      <c r="J69" s="91">
        <f>H69+I69</f>
        <v>2042806071</v>
      </c>
      <c r="K69" s="79">
        <v>255690410</v>
      </c>
      <c r="L69" s="81">
        <v>1222863902</v>
      </c>
      <c r="M69" s="91">
        <f>K69+L69</f>
        <v>1478554312</v>
      </c>
      <c r="N69" s="132"/>
    </row>
    <row r="70" spans="1:14" s="140" customFormat="1" ht="15.7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578532591</v>
      </c>
      <c r="I70" s="100">
        <f>I66+I67+I68+I69</f>
        <v>1726615123</v>
      </c>
      <c r="J70" s="92">
        <f>H70+I70</f>
        <v>2305147714</v>
      </c>
      <c r="K70" s="99">
        <f>K66+K67+K68+K69</f>
        <v>321713939</v>
      </c>
      <c r="L70" s="100">
        <f>L66+L67+L68+L69</f>
        <v>1248730455</v>
      </c>
      <c r="M70" s="89">
        <f>K70+L70</f>
        <v>1570444394</v>
      </c>
      <c r="N70" s="137"/>
    </row>
    <row r="71" spans="1:14" s="138" customFormat="1" ht="15.7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5.7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5.75" thickTop="1"/>
  </sheetData>
  <sheetProtection password="CC26" sheet="1"/>
  <mergeCells count="6">
    <mergeCell ref="K6:M6"/>
    <mergeCell ref="C7:D7"/>
    <mergeCell ref="H6:J6"/>
    <mergeCell ref="F3:H3"/>
    <mergeCell ref="F4:H4"/>
    <mergeCell ref="F5:H5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D64" sqref="D64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5.75" thickBot="1">
      <c r="J1" s="3"/>
    </row>
    <row r="2" spans="2:10" ht="16.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5.7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">
      <c r="A4" s="9"/>
      <c r="B4" s="38"/>
      <c r="C4" s="39"/>
      <c r="D4" s="258" t="str">
        <f>+Pasifler!F3</f>
        <v>YAKIN DOĞU BANK LİMİTED (NEAR EAST BANK LIMITED).</v>
      </c>
      <c r="E4" s="259"/>
      <c r="F4" s="259"/>
      <c r="G4" s="40"/>
      <c r="H4" s="11"/>
      <c r="I4" s="11"/>
      <c r="J4" s="9"/>
    </row>
    <row r="5" spans="2:10" ht="1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5.75" thickBot="1">
      <c r="B8" s="38"/>
      <c r="C8" s="39"/>
      <c r="D8" s="44"/>
      <c r="E8" s="39"/>
      <c r="F8" s="39"/>
      <c r="G8" s="43"/>
      <c r="H8" s="218">
        <f>Aktifler!I7</f>
        <v>44196</v>
      </c>
      <c r="I8" s="218">
        <f>Aktifler!L7</f>
        <v>43830</v>
      </c>
      <c r="J8" s="13"/>
    </row>
    <row r="9" spans="2:10" ht="15.7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5.7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192208364.2</v>
      </c>
      <c r="I10" s="56">
        <f>I11+I19+I20+I25+I28</f>
        <v>180824932</v>
      </c>
      <c r="J10" s="9"/>
    </row>
    <row r="11" spans="2:10" ht="1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167182063.64</v>
      </c>
      <c r="I11" s="57">
        <f>I12+I15+I18</f>
        <v>152421939</v>
      </c>
      <c r="J11" s="9"/>
    </row>
    <row r="12" spans="2:10" ht="15">
      <c r="B12" s="38"/>
      <c r="C12" s="46"/>
      <c r="D12" s="39" t="s">
        <v>100</v>
      </c>
      <c r="E12" s="39"/>
      <c r="F12" s="39"/>
      <c r="G12" s="241"/>
      <c r="H12" s="58">
        <f>H13+H14</f>
        <v>80667489</v>
      </c>
      <c r="I12" s="58">
        <f>I13+I14</f>
        <v>89210803</v>
      </c>
      <c r="J12" s="9"/>
    </row>
    <row r="13" spans="2:10" ht="15">
      <c r="B13" s="38"/>
      <c r="C13" s="46"/>
      <c r="D13" s="39" t="s">
        <v>101</v>
      </c>
      <c r="E13" s="39"/>
      <c r="F13" s="39"/>
      <c r="G13" s="242"/>
      <c r="H13" s="18">
        <v>22281795.49</v>
      </c>
      <c r="I13" s="18">
        <v>40917231</v>
      </c>
      <c r="J13" s="9"/>
    </row>
    <row r="14" spans="2:10" ht="15">
      <c r="B14" s="38"/>
      <c r="C14" s="46"/>
      <c r="D14" s="39" t="s">
        <v>102</v>
      </c>
      <c r="E14" s="39"/>
      <c r="F14" s="39"/>
      <c r="G14" s="242"/>
      <c r="H14" s="18">
        <v>58385693.510000005</v>
      </c>
      <c r="I14" s="18">
        <v>48293572</v>
      </c>
      <c r="J14" s="9"/>
    </row>
    <row r="15" spans="2:10" ht="15">
      <c r="B15" s="38"/>
      <c r="C15" s="46"/>
      <c r="D15" s="47" t="s">
        <v>103</v>
      </c>
      <c r="E15" s="39"/>
      <c r="F15" s="39"/>
      <c r="G15" s="241"/>
      <c r="H15" s="58">
        <f>H16+H17</f>
        <v>84727173.94</v>
      </c>
      <c r="I15" s="58">
        <f>I16+I17</f>
        <v>61096004</v>
      </c>
      <c r="J15" s="9"/>
    </row>
    <row r="16" spans="2:10" ht="15">
      <c r="B16" s="38"/>
      <c r="C16" s="46"/>
      <c r="D16" s="39" t="s">
        <v>101</v>
      </c>
      <c r="E16" s="39"/>
      <c r="F16" s="39"/>
      <c r="G16" s="242"/>
      <c r="H16" s="18">
        <v>19080195.27</v>
      </c>
      <c r="I16" s="18">
        <v>16039683</v>
      </c>
      <c r="J16" s="9"/>
    </row>
    <row r="17" spans="2:10" ht="15">
      <c r="B17" s="38"/>
      <c r="C17" s="46"/>
      <c r="D17" s="39" t="s">
        <v>102</v>
      </c>
      <c r="E17" s="39"/>
      <c r="F17" s="39"/>
      <c r="G17" s="242"/>
      <c r="H17" s="18">
        <v>65646978.67</v>
      </c>
      <c r="I17" s="18">
        <v>45056321</v>
      </c>
      <c r="J17" s="9"/>
    </row>
    <row r="18" spans="2:10" ht="15">
      <c r="B18" s="38"/>
      <c r="C18" s="46"/>
      <c r="D18" s="39" t="s">
        <v>104</v>
      </c>
      <c r="E18" s="39"/>
      <c r="F18" s="39"/>
      <c r="G18" s="241"/>
      <c r="H18" s="17">
        <v>1787400.7</v>
      </c>
      <c r="I18" s="17">
        <v>2115132</v>
      </c>
      <c r="J18" s="9"/>
    </row>
    <row r="19" spans="2:10" ht="15">
      <c r="B19" s="38"/>
      <c r="C19" s="42" t="s">
        <v>7</v>
      </c>
      <c r="D19" s="39" t="s">
        <v>105</v>
      </c>
      <c r="E19" s="39"/>
      <c r="F19" s="39"/>
      <c r="G19" s="240"/>
      <c r="H19" s="16">
        <v>1415760.53</v>
      </c>
      <c r="I19" s="16">
        <v>3457868</v>
      </c>
      <c r="J19" s="9"/>
    </row>
    <row r="20" spans="2:10" ht="1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15185146.549999999</v>
      </c>
      <c r="I20" s="57">
        <f>I21+I22+I23+I24</f>
        <v>20931595</v>
      </c>
      <c r="J20" s="9"/>
    </row>
    <row r="21" spans="2:10" ht="15">
      <c r="B21" s="38"/>
      <c r="C21" s="46"/>
      <c r="D21" s="39" t="s">
        <v>149</v>
      </c>
      <c r="E21" s="39"/>
      <c r="F21" s="39"/>
      <c r="G21" s="241"/>
      <c r="H21" s="19">
        <v>1926944.2599999998</v>
      </c>
      <c r="I21" s="19">
        <v>3951519</v>
      </c>
      <c r="J21" s="9"/>
    </row>
    <row r="22" spans="2:10" ht="15">
      <c r="B22" s="38"/>
      <c r="C22" s="46"/>
      <c r="D22" s="39" t="s">
        <v>107</v>
      </c>
      <c r="E22" s="39"/>
      <c r="F22" s="39"/>
      <c r="G22" s="241"/>
      <c r="H22" s="19">
        <v>1268909.94</v>
      </c>
      <c r="I22" s="19">
        <v>3344179</v>
      </c>
      <c r="J22" s="9"/>
    </row>
    <row r="23" spans="2:10" ht="15">
      <c r="B23" s="38"/>
      <c r="C23" s="46"/>
      <c r="D23" s="39" t="s">
        <v>108</v>
      </c>
      <c r="E23" s="39"/>
      <c r="F23" s="39"/>
      <c r="G23" s="241"/>
      <c r="H23" s="19">
        <v>11989292.35</v>
      </c>
      <c r="I23" s="19">
        <v>13635897</v>
      </c>
      <c r="J23" s="9"/>
    </row>
    <row r="24" spans="2:10" ht="15">
      <c r="B24" s="38"/>
      <c r="C24" s="42"/>
      <c r="D24" s="46" t="s">
        <v>222</v>
      </c>
      <c r="E24" s="39"/>
      <c r="F24" s="39"/>
      <c r="G24" s="241"/>
      <c r="H24" s="19"/>
      <c r="I24" s="19"/>
      <c r="J24" s="9"/>
    </row>
    <row r="25" spans="2:10" ht="1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8425393.48</v>
      </c>
      <c r="I25" s="57">
        <f>I26+I27</f>
        <v>4013530</v>
      </c>
      <c r="J25" s="9"/>
    </row>
    <row r="26" spans="2:10" ht="15">
      <c r="B26" s="38"/>
      <c r="C26" s="42"/>
      <c r="D26" s="39" t="s">
        <v>220</v>
      </c>
      <c r="E26" s="39"/>
      <c r="F26" s="39"/>
      <c r="G26" s="241"/>
      <c r="H26" s="19">
        <v>830157.9800000001</v>
      </c>
      <c r="I26" s="19">
        <v>1237229</v>
      </c>
      <c r="J26" s="9"/>
    </row>
    <row r="27" spans="2:10" ht="15">
      <c r="B27" s="38"/>
      <c r="C27" s="46"/>
      <c r="D27" s="39" t="s">
        <v>221</v>
      </c>
      <c r="E27" s="39"/>
      <c r="F27" s="39"/>
      <c r="G27" s="241"/>
      <c r="H27" s="19">
        <v>7595235.500000001</v>
      </c>
      <c r="I27" s="19">
        <v>2776301</v>
      </c>
      <c r="J27" s="9"/>
    </row>
    <row r="28" spans="2:10" ht="1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/>
      <c r="I28" s="16"/>
      <c r="J28" s="9"/>
    </row>
    <row r="29" spans="2:10" ht="1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5.7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99995475.18999998</v>
      </c>
      <c r="I30" s="56">
        <f>I31+I37+I44+I45+I50+I51</f>
        <v>108797087</v>
      </c>
      <c r="J30" s="9"/>
    </row>
    <row r="31" spans="2:10" ht="1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50929970.18999999</v>
      </c>
      <c r="I31" s="57">
        <f>I32+I33+I34+I35+I36</f>
        <v>72473278</v>
      </c>
      <c r="J31" s="9"/>
    </row>
    <row r="32" spans="2:10" ht="15">
      <c r="B32" s="38"/>
      <c r="C32" s="46"/>
      <c r="D32" s="47" t="s">
        <v>111</v>
      </c>
      <c r="E32" s="39"/>
      <c r="F32" s="39"/>
      <c r="G32" s="241"/>
      <c r="H32" s="19">
        <v>32434082.9</v>
      </c>
      <c r="I32" s="19">
        <v>45276374</v>
      </c>
      <c r="J32" s="9"/>
    </row>
    <row r="33" spans="2:10" ht="15">
      <c r="B33" s="38"/>
      <c r="C33" s="46"/>
      <c r="D33" s="47" t="s">
        <v>150</v>
      </c>
      <c r="E33" s="39"/>
      <c r="F33" s="39"/>
      <c r="G33" s="241"/>
      <c r="H33" s="19">
        <v>10252746.72</v>
      </c>
      <c r="I33" s="19">
        <v>17312351</v>
      </c>
      <c r="J33" s="9"/>
    </row>
    <row r="34" spans="2:10" ht="15">
      <c r="B34" s="38"/>
      <c r="C34" s="46"/>
      <c r="D34" s="47" t="s">
        <v>151</v>
      </c>
      <c r="E34" s="39"/>
      <c r="F34" s="39"/>
      <c r="G34" s="241"/>
      <c r="H34" s="19">
        <v>6251485.84</v>
      </c>
      <c r="I34" s="19">
        <v>6267396</v>
      </c>
      <c r="J34" s="9"/>
    </row>
    <row r="35" spans="2:10" ht="15">
      <c r="B35" s="38"/>
      <c r="C35" s="46"/>
      <c r="D35" s="47" t="s">
        <v>152</v>
      </c>
      <c r="E35" s="39"/>
      <c r="F35" s="39"/>
      <c r="G35" s="241"/>
      <c r="H35" s="19">
        <v>69594.93</v>
      </c>
      <c r="I35" s="19">
        <v>21520</v>
      </c>
      <c r="J35" s="9"/>
    </row>
    <row r="36" spans="2:10" ht="15">
      <c r="B36" s="38"/>
      <c r="C36" s="46"/>
      <c r="D36" s="47" t="s">
        <v>153</v>
      </c>
      <c r="E36" s="39"/>
      <c r="F36" s="39"/>
      <c r="G36" s="241"/>
      <c r="H36" s="19">
        <v>1922059.8</v>
      </c>
      <c r="I36" s="19">
        <v>3595637</v>
      </c>
      <c r="J36" s="9"/>
    </row>
    <row r="37" spans="2:10" ht="1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48871721.489999995</v>
      </c>
      <c r="I37" s="57">
        <f>I38+I39+I40+I41+I42+I43</f>
        <v>36230518</v>
      </c>
      <c r="J37" s="9"/>
    </row>
    <row r="38" spans="2:10" ht="15">
      <c r="B38" s="38"/>
      <c r="C38" s="46"/>
      <c r="D38" s="47" t="s">
        <v>111</v>
      </c>
      <c r="E38" s="39"/>
      <c r="F38" s="39"/>
      <c r="G38" s="241"/>
      <c r="H38" s="19">
        <v>40976419.48</v>
      </c>
      <c r="I38" s="19">
        <v>28901148</v>
      </c>
      <c r="J38" s="9"/>
    </row>
    <row r="39" spans="2:10" ht="15">
      <c r="B39" s="38"/>
      <c r="C39" s="46"/>
      <c r="D39" s="47" t="s">
        <v>150</v>
      </c>
      <c r="E39" s="39"/>
      <c r="F39" s="39"/>
      <c r="G39" s="241"/>
      <c r="H39" s="19"/>
      <c r="I39" s="19"/>
      <c r="J39" s="9"/>
    </row>
    <row r="40" spans="2:10" ht="15">
      <c r="B40" s="38"/>
      <c r="C40" s="46"/>
      <c r="D40" s="47" t="s">
        <v>151</v>
      </c>
      <c r="E40" s="39"/>
      <c r="F40" s="39"/>
      <c r="G40" s="241"/>
      <c r="H40" s="19">
        <v>4695354.54</v>
      </c>
      <c r="I40" s="19">
        <v>2846699</v>
      </c>
      <c r="J40" s="9"/>
    </row>
    <row r="41" spans="2:10" ht="15">
      <c r="B41" s="38"/>
      <c r="C41" s="46"/>
      <c r="D41" s="47" t="s">
        <v>152</v>
      </c>
      <c r="E41" s="39"/>
      <c r="F41" s="39"/>
      <c r="G41" s="241"/>
      <c r="H41" s="19">
        <v>447278.21</v>
      </c>
      <c r="I41" s="19">
        <v>707588</v>
      </c>
      <c r="J41" s="9"/>
    </row>
    <row r="42" spans="2:10" ht="15">
      <c r="B42" s="38"/>
      <c r="C42" s="46"/>
      <c r="D42" s="47" t="s">
        <v>153</v>
      </c>
      <c r="E42" s="39"/>
      <c r="F42" s="39"/>
      <c r="G42" s="241"/>
      <c r="H42" s="19">
        <v>2752669.26</v>
      </c>
      <c r="I42" s="19">
        <v>3775083</v>
      </c>
      <c r="J42" s="9"/>
    </row>
    <row r="43" spans="2:10" ht="15">
      <c r="B43" s="38"/>
      <c r="C43" s="46"/>
      <c r="D43" s="47" t="s">
        <v>163</v>
      </c>
      <c r="E43" s="39"/>
      <c r="F43" s="39"/>
      <c r="G43" s="241"/>
      <c r="H43" s="19"/>
      <c r="I43" s="19"/>
      <c r="J43" s="9"/>
    </row>
    <row r="44" spans="2:10" ht="15">
      <c r="B44" s="38"/>
      <c r="C44" s="42" t="s">
        <v>9</v>
      </c>
      <c r="D44" s="46" t="s">
        <v>223</v>
      </c>
      <c r="E44" s="39"/>
      <c r="F44" s="39"/>
      <c r="G44" s="240"/>
      <c r="H44" s="16">
        <v>0</v>
      </c>
      <c r="I44" s="16">
        <v>0</v>
      </c>
      <c r="J44" s="9"/>
    </row>
    <row r="45" spans="2:10" ht="1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193783.51</v>
      </c>
      <c r="I45" s="57">
        <f>I46+I47+I48+I49</f>
        <v>93291</v>
      </c>
      <c r="J45" s="9"/>
    </row>
    <row r="46" spans="2:10" ht="15">
      <c r="B46" s="38"/>
      <c r="C46" s="46"/>
      <c r="D46" s="47" t="s">
        <v>154</v>
      </c>
      <c r="E46" s="39"/>
      <c r="F46" s="39"/>
      <c r="G46" s="241"/>
      <c r="H46" s="19"/>
      <c r="I46" s="19"/>
      <c r="J46" s="9"/>
    </row>
    <row r="47" spans="2:10" ht="15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 ht="15">
      <c r="B48" s="38"/>
      <c r="C48" s="46"/>
      <c r="D48" s="47" t="s">
        <v>114</v>
      </c>
      <c r="E48" s="39"/>
      <c r="F48" s="39"/>
      <c r="G48" s="241"/>
      <c r="H48" s="19"/>
      <c r="I48" s="19"/>
      <c r="J48" s="9"/>
    </row>
    <row r="49" spans="2:10" ht="15">
      <c r="B49" s="38"/>
      <c r="C49" s="46"/>
      <c r="D49" s="47" t="s">
        <v>115</v>
      </c>
      <c r="E49" s="39"/>
      <c r="F49" s="39"/>
      <c r="G49" s="241"/>
      <c r="H49" s="19">
        <v>193783.51</v>
      </c>
      <c r="I49" s="19">
        <v>93291</v>
      </c>
      <c r="J49" s="9"/>
    </row>
    <row r="50" spans="2:10" ht="15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 ht="1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/>
      <c r="I51" s="16"/>
      <c r="J51" s="9"/>
    </row>
    <row r="52" spans="2:10" ht="1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5.7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92212889.01</v>
      </c>
      <c r="I53" s="60">
        <f>I10-I30</f>
        <v>72027845</v>
      </c>
      <c r="J53" s="9"/>
    </row>
    <row r="54" spans="2:10" ht="15.7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5.7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52479200.78</v>
      </c>
      <c r="I55" s="56">
        <f>I56+I60+I61+I62+I63+I64</f>
        <v>48804212</v>
      </c>
      <c r="J55" s="9"/>
    </row>
    <row r="56" spans="2:10" ht="1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36790859.3</v>
      </c>
      <c r="I56" s="57">
        <f>I57+I58+I59</f>
        <v>36044897</v>
      </c>
      <c r="J56" s="9"/>
    </row>
    <row r="57" spans="2:10" ht="15">
      <c r="B57" s="38"/>
      <c r="C57" s="46"/>
      <c r="D57" s="39" t="s">
        <v>119</v>
      </c>
      <c r="E57" s="39"/>
      <c r="F57" s="39"/>
      <c r="G57" s="241"/>
      <c r="H57" s="19">
        <v>10579484.7</v>
      </c>
      <c r="I57" s="19">
        <v>9171740</v>
      </c>
      <c r="J57" s="9"/>
    </row>
    <row r="58" spans="2:10" ht="15">
      <c r="B58" s="38"/>
      <c r="C58" s="46"/>
      <c r="D58" s="39" t="s">
        <v>120</v>
      </c>
      <c r="E58" s="39"/>
      <c r="F58" s="39"/>
      <c r="G58" s="241"/>
      <c r="H58" s="19">
        <v>1452654.96</v>
      </c>
      <c r="I58" s="19">
        <v>1039028</v>
      </c>
      <c r="J58" s="9"/>
    </row>
    <row r="59" spans="2:10" ht="15">
      <c r="B59" s="38"/>
      <c r="C59" s="46"/>
      <c r="D59" s="39" t="s">
        <v>121</v>
      </c>
      <c r="E59" s="39"/>
      <c r="F59" s="39"/>
      <c r="G59" s="241"/>
      <c r="H59" s="19">
        <v>24758719.64</v>
      </c>
      <c r="I59" s="19">
        <v>25834129</v>
      </c>
      <c r="J59" s="9"/>
    </row>
    <row r="60" spans="2:10" ht="15">
      <c r="B60" s="38"/>
      <c r="C60" s="42" t="s">
        <v>7</v>
      </c>
      <c r="D60" s="47" t="s">
        <v>122</v>
      </c>
      <c r="E60" s="39"/>
      <c r="F60" s="39"/>
      <c r="G60" s="240"/>
      <c r="H60" s="16">
        <v>1828678.31</v>
      </c>
      <c r="I60" s="16">
        <v>439767</v>
      </c>
      <c r="J60" s="9"/>
    </row>
    <row r="61" spans="2:10" ht="15">
      <c r="B61" s="38"/>
      <c r="C61" s="42" t="s">
        <v>9</v>
      </c>
      <c r="D61" s="39" t="s">
        <v>123</v>
      </c>
      <c r="E61" s="39"/>
      <c r="F61" s="39"/>
      <c r="G61" s="240"/>
      <c r="H61" s="16">
        <v>8978245.6</v>
      </c>
      <c r="I61" s="16">
        <v>8328837</v>
      </c>
      <c r="J61" s="9"/>
    </row>
    <row r="62" spans="2:10" ht="15">
      <c r="B62" s="38"/>
      <c r="C62" s="42" t="s">
        <v>21</v>
      </c>
      <c r="D62" s="47" t="s">
        <v>124</v>
      </c>
      <c r="E62" s="39"/>
      <c r="F62" s="39"/>
      <c r="G62" s="240"/>
      <c r="H62" s="16">
        <v>588235.29</v>
      </c>
      <c r="I62" s="16"/>
      <c r="J62" s="9"/>
    </row>
    <row r="63" spans="2:10" ht="15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</row>
    <row r="64" spans="2:10" ht="1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4293182.28</v>
      </c>
      <c r="I64" s="16">
        <v>3990711</v>
      </c>
      <c r="J64" s="9"/>
    </row>
    <row r="65" spans="2:10" ht="1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5.7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103398259.47999999</v>
      </c>
      <c r="I66" s="56">
        <f>I67+I71+I72+I73+I74+I75+I76+I77+I78+I79+I80+I81</f>
        <v>82706588</v>
      </c>
      <c r="J66" s="9"/>
    </row>
    <row r="67" spans="2:10" ht="1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11815708.73</v>
      </c>
      <c r="I67" s="57">
        <f>I68+I69+I70</f>
        <v>14859571</v>
      </c>
      <c r="J67" s="9"/>
    </row>
    <row r="68" spans="2:10" ht="15">
      <c r="B68" s="38"/>
      <c r="C68" s="46"/>
      <c r="D68" s="47" t="s">
        <v>127</v>
      </c>
      <c r="E68" s="39"/>
      <c r="F68" s="39"/>
      <c r="G68" s="241"/>
      <c r="H68" s="19"/>
      <c r="I68" s="19"/>
      <c r="J68" s="9"/>
    </row>
    <row r="69" spans="2:10" ht="1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">
      <c r="B70" s="38"/>
      <c r="C70" s="46"/>
      <c r="D70" s="39" t="s">
        <v>121</v>
      </c>
      <c r="E70" s="39"/>
      <c r="F70" s="39"/>
      <c r="G70" s="241"/>
      <c r="H70" s="19">
        <v>11815708.73</v>
      </c>
      <c r="I70" s="19">
        <v>14859571</v>
      </c>
      <c r="J70" s="9"/>
    </row>
    <row r="71" spans="2:10" ht="15">
      <c r="B71" s="38"/>
      <c r="C71" s="42" t="s">
        <v>7</v>
      </c>
      <c r="D71" s="47" t="s">
        <v>129</v>
      </c>
      <c r="E71" s="39"/>
      <c r="F71" s="39"/>
      <c r="G71" s="240"/>
      <c r="H71" s="16">
        <v>36976.5</v>
      </c>
      <c r="I71" s="16"/>
      <c r="J71" s="9"/>
    </row>
    <row r="72" spans="2:10" ht="15">
      <c r="B72" s="38"/>
      <c r="C72" s="42" t="s">
        <v>9</v>
      </c>
      <c r="D72" s="47" t="s">
        <v>130</v>
      </c>
      <c r="E72" s="39"/>
      <c r="F72" s="39"/>
      <c r="G72" s="240"/>
      <c r="H72" s="16">
        <v>4371464.1</v>
      </c>
      <c r="I72" s="16">
        <v>638231</v>
      </c>
      <c r="J72" s="9"/>
    </row>
    <row r="73" spans="2:10" ht="15">
      <c r="B73" s="38"/>
      <c r="C73" s="42" t="s">
        <v>21</v>
      </c>
      <c r="D73" s="39" t="s">
        <v>131</v>
      </c>
      <c r="E73" s="39"/>
      <c r="F73" s="39"/>
      <c r="G73" s="240"/>
      <c r="H73" s="16">
        <v>37282364.62</v>
      </c>
      <c r="I73" s="16">
        <v>31875114</v>
      </c>
      <c r="J73" s="9"/>
    </row>
    <row r="74" spans="2:10" ht="15">
      <c r="B74" s="38"/>
      <c r="C74" s="42" t="s">
        <v>55</v>
      </c>
      <c r="D74" s="39" t="s">
        <v>132</v>
      </c>
      <c r="E74" s="39"/>
      <c r="F74" s="39"/>
      <c r="G74" s="240"/>
      <c r="H74" s="16"/>
      <c r="I74" s="16"/>
      <c r="J74" s="9"/>
    </row>
    <row r="75" spans="2:10" ht="15">
      <c r="B75" s="38"/>
      <c r="C75" s="42" t="s">
        <v>57</v>
      </c>
      <c r="D75" s="39" t="s">
        <v>133</v>
      </c>
      <c r="E75" s="39"/>
      <c r="F75" s="39"/>
      <c r="G75" s="240"/>
      <c r="H75" s="16">
        <v>6782236.23</v>
      </c>
      <c r="I75" s="16">
        <v>4828180</v>
      </c>
      <c r="J75" s="9"/>
    </row>
    <row r="76" spans="2:10" ht="15">
      <c r="B76" s="38"/>
      <c r="C76" s="42" t="s">
        <v>59</v>
      </c>
      <c r="D76" s="39" t="s">
        <v>134</v>
      </c>
      <c r="E76" s="39"/>
      <c r="F76" s="39"/>
      <c r="G76" s="240"/>
      <c r="H76" s="16">
        <v>6364327.14</v>
      </c>
      <c r="I76" s="16">
        <v>4310069</v>
      </c>
      <c r="J76" s="9"/>
    </row>
    <row r="77" spans="2:10" ht="15">
      <c r="B77" s="38"/>
      <c r="C77" s="42" t="s">
        <v>60</v>
      </c>
      <c r="D77" s="39" t="s">
        <v>135</v>
      </c>
      <c r="E77" s="39"/>
      <c r="F77" s="39"/>
      <c r="G77" s="240"/>
      <c r="H77" s="16">
        <v>398537.37</v>
      </c>
      <c r="I77" s="16">
        <v>375233</v>
      </c>
      <c r="J77" s="9"/>
    </row>
    <row r="78" spans="2:10" ht="1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 ht="1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3090055.34</v>
      </c>
      <c r="I79" s="16">
        <v>2361581</v>
      </c>
      <c r="J79" s="9"/>
    </row>
    <row r="80" spans="2:10" ht="1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4642043.87</v>
      </c>
      <c r="I80" s="16">
        <v>1806148</v>
      </c>
      <c r="J80" s="9"/>
    </row>
    <row r="81" spans="2:10" ht="1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28614545.58</v>
      </c>
      <c r="I81" s="16">
        <v>21652461</v>
      </c>
      <c r="J81" s="9"/>
    </row>
    <row r="82" spans="2:10" ht="1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5.7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-50919058.69999999</v>
      </c>
      <c r="I83" s="59">
        <f>I55-I66</f>
        <v>-33902376</v>
      </c>
      <c r="J83" s="9"/>
    </row>
    <row r="84" spans="2:10" ht="15.7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5.75" thickBot="1">
      <c r="B85" s="38" t="s">
        <v>26</v>
      </c>
      <c r="C85" s="49" t="s">
        <v>142</v>
      </c>
      <c r="D85" s="39"/>
      <c r="E85" s="39"/>
      <c r="F85" s="39"/>
      <c r="G85" s="244"/>
      <c r="H85" s="22">
        <f>+H53+H83</f>
        <v>41293830.31000002</v>
      </c>
      <c r="I85" s="22">
        <f>+I53+I83</f>
        <v>38125469</v>
      </c>
      <c r="J85" s="9"/>
    </row>
    <row r="86" spans="2:10" ht="15.7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5.75" thickBot="1">
      <c r="B87" s="38" t="s">
        <v>32</v>
      </c>
      <c r="C87" s="50" t="s">
        <v>143</v>
      </c>
      <c r="D87" s="39"/>
      <c r="E87" s="39"/>
      <c r="F87" s="39"/>
      <c r="G87" s="239"/>
      <c r="H87" s="15">
        <v>10317250</v>
      </c>
      <c r="I87" s="15">
        <v>9328424</v>
      </c>
      <c r="J87" s="9"/>
    </row>
    <row r="88" spans="2:10" ht="1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5.7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30976580.310000017</v>
      </c>
      <c r="I89" s="59">
        <f>I85-I87</f>
        <v>28797045</v>
      </c>
      <c r="J89" s="24"/>
    </row>
    <row r="90" spans="2:10" ht="16.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6.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5.7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Windows User</cp:lastModifiedBy>
  <cp:lastPrinted>2018-04-30T07:26:55Z</cp:lastPrinted>
  <dcterms:created xsi:type="dcterms:W3CDTF">1998-01-12T17:06:50Z</dcterms:created>
  <dcterms:modified xsi:type="dcterms:W3CDTF">2021-09-28T08:36:56Z</dcterms:modified>
  <cp:category/>
  <cp:version/>
  <cp:contentType/>
  <cp:contentStatus/>
</cp:coreProperties>
</file>