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20" windowHeight="3480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'Aktifler'!$B$2:$N$91</definedName>
    <definedName name="_xlnm.Print_Area" localSheetId="2">'Kar Zarar'!$B$2:$K$115</definedName>
    <definedName name="_xlnm.Print_Area" localSheetId="1">'Pasifler'!$B$2:$N$91</definedName>
  </definedNames>
  <calcPr fullCalcOnLoad="1"/>
</workbook>
</file>

<file path=xl/sharedStrings.xml><?xml version="1.0" encoding="utf-8"?>
<sst xmlns="http://schemas.openxmlformats.org/spreadsheetml/2006/main" count="412" uniqueCount="262">
  <si>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</si>
  <si>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</si>
  <si>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</si>
  <si>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</si>
  <si>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</si>
  <si>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</si>
  <si>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</si>
  <si>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</si>
  <si>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</si>
  <si>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</si>
  <si>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</si>
  <si>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</si>
  <si>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</si>
  <si>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</si>
  <si>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</si>
  <si>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</si>
  <si>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</si>
  <si>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</si>
  <si>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</si>
  <si>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</si>
  <si>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</si>
  <si>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</si>
  <si>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</si>
  <si>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</si>
  <si>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</si>
  <si>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</si>
  <si>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</si>
  <si>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</si>
  <si>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</si>
  <si>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</si>
  <si>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</si>
  <si>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</si>
  <si>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</si>
  <si>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</si>
  <si>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</si>
  <si>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</si>
  <si>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</si>
  <si>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</si>
  <si>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</si>
  <si>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</si>
  <si>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</si>
  <si>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</si>
  <si>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</si>
  <si>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</si>
  <si>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</si>
  <si>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</si>
  <si>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</si>
  <si>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</si>
  <si>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</si>
  <si>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</si>
  <si>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</si>
  <si>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</si>
  <si>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</si>
  <si>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</si>
  <si>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</si>
  <si>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</si>
  <si>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</si>
  <si>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</si>
  <si>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</si>
  <si>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</si>
  <si>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</si>
  <si>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</si>
  <si>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</si>
  <si>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</si>
  <si>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</si>
  <si>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</si>
  <si>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</si>
  <si>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</si>
  <si>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</si>
  <si>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</si>
  <si>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</si>
  <si>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</si>
  <si>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</si>
  <si>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</si>
  <si>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</si>
  <si>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</si>
  <si>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</si>
  <si>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</si>
  <si>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</si>
  <si>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</si>
  <si>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</si>
  <si>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</si>
  <si>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</si>
  <si>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</si>
  <si>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</si>
  <si>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</si>
  <si>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</si>
  <si>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</si>
  <si>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</si>
  <si>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</si>
  <si>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</si>
  <si>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</si>
  <si>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</si>
  <si>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</si>
  <si>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</si>
  <si>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</si>
  <si>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</si>
  <si>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</si>
  <si>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</si>
  <si>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</si>
  <si>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</si>
  <si>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</si>
  <si>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</si>
  <si>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</si>
  <si>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</si>
  <si>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</si>
  <si>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</si>
  <si>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</si>
  <si>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</si>
  <si>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</si>
  <si>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</si>
  <si>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</si>
  <si>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</si>
  <si>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</si>
  <si>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</si>
  <si>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</si>
  <si>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</si>
  <si>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</si>
  <si>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</si>
  <si>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</si>
  <si>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</si>
  <si>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</si>
  <si>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</si>
  <si>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</si>
  <si>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</si>
  <si>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</si>
  <si>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</si>
  <si>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</si>
  <si>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</si>
  <si>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</si>
  <si>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</si>
  <si>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</si>
  <si>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</si>
  <si>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</si>
  <si>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</si>
  <si>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</si>
  <si>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</si>
  <si>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</si>
  <si>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</si>
  <si>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</si>
  <si>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</si>
  <si>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</si>
  <si>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</si>
  <si>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</si>
  <si>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</si>
  <si>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</si>
  <si>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</si>
  <si>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</si>
  <si>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</si>
  <si>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</si>
  <si>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</si>
  <si>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</si>
  <si>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</si>
  <si>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</si>
  <si>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</si>
  <si>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</si>
  <si>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</si>
  <si>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</si>
  <si>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</si>
  <si>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</si>
  <si>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</si>
  <si>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</si>
  <si>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</si>
  <si>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</si>
  <si>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</si>
  <si>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</si>
  <si>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</si>
  <si>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</si>
  <si>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</si>
  <si>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</si>
  <si>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</si>
  <si>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</si>
  <si>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</si>
  <si>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</si>
  <si>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</si>
  <si>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</si>
  <si>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</si>
  <si>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</si>
  <si>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</si>
  <si>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</si>
  <si>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</si>
  <si>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</si>
  <si>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</si>
  <si>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</si>
  <si>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</si>
  <si>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</si>
  <si>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</si>
  <si>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</si>
  <si>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</si>
  <si>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</si>
  <si>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</si>
  <si>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</si>
  <si>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</si>
  <si>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</si>
  <si>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</si>
  <si>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</si>
  <si>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</si>
  <si>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</si>
  <si>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</si>
  <si>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</si>
  <si>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</si>
  <si>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</si>
  <si>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</si>
  <si>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</si>
  <si>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</si>
  <si>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</si>
  <si>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</si>
  <si>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</si>
  <si>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</si>
  <si>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</si>
  <si>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</si>
  <si>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</si>
  <si>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</si>
  <si>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</si>
  <si>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</si>
  <si>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</si>
  <si>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</si>
  <si>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</si>
  <si>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</si>
  <si>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</si>
  <si>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</si>
  <si>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</si>
  <si>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</si>
  <si>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</si>
  <si>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</si>
  <si>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</si>
  <si>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</si>
  <si>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</si>
  <si>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</si>
  <si>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NOVA BANK LTD.</t>
  </si>
  <si>
    <t>Mehmet BOYACI</t>
  </si>
  <si>
    <t>Bülent BERKAY</t>
  </si>
  <si>
    <t>Yönetim Kurulu Başkanı</t>
  </si>
  <si>
    <t>Yön. Kur. Bşk. Yrd.</t>
  </si>
  <si>
    <t>Genel Müdür</t>
  </si>
  <si>
    <t>Mete BOYACI</t>
  </si>
  <si>
    <t>Fahri Kayhan SÖYLER</t>
  </si>
  <si>
    <t>Yönetim Kurulu Üyesi</t>
  </si>
  <si>
    <t>İç Sistemlerden Sorumlu</t>
  </si>
  <si>
    <t>Tolgay FIRTINAER</t>
  </si>
  <si>
    <t>(31/12/2019)</t>
  </si>
  <si>
    <t>Genel Mdr. Yrd. V.</t>
  </si>
  <si>
    <t>(31/12/2020)</t>
  </si>
  <si>
    <t xml:space="preserve">Fahri Kayhan SÖYLER      </t>
  </si>
  <si>
    <t xml:space="preserve">   Mehmet BOYACI</t>
  </si>
  <si>
    <t xml:space="preserve">   Yönetim Kurulu Başkanı                                                                      Yön. Kur. Bş                                                                            Genel Müdür                                                       Sorumlu Ortak</t>
  </si>
  <si>
    <t xml:space="preserve">   Bülent BERKAY</t>
  </si>
  <si>
    <t xml:space="preserve">             Mete BOYACI</t>
  </si>
  <si>
    <t xml:space="preserve">             Yön. Kur. Bşk. Yrd.</t>
  </si>
  <si>
    <t xml:space="preserve">   Genel Müdür</t>
  </si>
  <si>
    <t xml:space="preserve">    Perihan DENİZ</t>
  </si>
  <si>
    <t xml:space="preserve">    Denetici</t>
  </si>
  <si>
    <t xml:space="preserve">    D.K.Deniz &amp; Co. Denetim</t>
  </si>
  <si>
    <t>Abdurrahman KAVAZ</t>
  </si>
  <si>
    <t>Sorumlu Ortak</t>
  </si>
  <si>
    <t>D.K. Deniz &amp; Co. Denetim</t>
  </si>
  <si>
    <t xml:space="preserve">          Perihan DENİZ</t>
  </si>
  <si>
    <t xml:space="preserve">          Denetici</t>
  </si>
  <si>
    <t xml:space="preserve">          D.K.Deniz &amp; Co. Denetim</t>
  </si>
  <si>
    <t xml:space="preserve">         Mehmet BOYACI              Mete BOYACI               Fahri Kayhan SÖYLER         Bülent BERKAY       Tolgay FIRTINAER      Perihan DENİZ                           Abdurrahman KAVAZ</t>
  </si>
  <si>
    <t xml:space="preserve">        Yönetim Kurulu Başkanı     Yön. Kur. Bşk. Yrd.      Yönetim Kurulu Üyesi           Genel Müdür            Genel Mdr. Yrd. V.       Denetici                                     Sorumlu Ortak</t>
  </si>
  <si>
    <t xml:space="preserve">                                                                                         İç Sistemlerden Sorumlu                                                                             D.K. Deniz &amp; Co. Denetim        D.K. Deniz &amp; Co. Denetim       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</si>
</sst>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#,##0_ ;[Red]\-#,##0\ "/>
    <numFmt numFmtId="198" formatCode="#,##0.00_ ;[Red]\-#,##0.00\ "/>
    <numFmt numFmtId="199" formatCode="#,##0_ ;\-#,##0\ "/>
    <numFmt numFmtId="200" formatCode="[$-41F]dd\ mmmm\ yyyy\ dddd"/>
    <numFmt numFmtId="201" formatCode="[$-809]dd\ mmmm\ yyyy"/>
    <numFmt numFmtId="202" formatCode="0_ ;\-0\ 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MS Sans Serif"/>
      <family val="0"/>
    </font>
    <font>
      <u val="single"/>
      <sz val="10"/>
      <color theme="10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9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9" fontId="9" fillId="34" borderId="11" xfId="0" applyNumberFormat="1" applyFont="1" applyFill="1" applyBorder="1" applyAlignment="1" applyProtection="1">
      <alignment/>
      <protection locked="0"/>
    </xf>
    <xf numFmtId="199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9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9" fontId="9" fillId="33" borderId="0" xfId="0" applyNumberFormat="1" applyFont="1" applyFill="1" applyBorder="1" applyAlignment="1" applyProtection="1">
      <alignment/>
      <protection locked="0"/>
    </xf>
    <xf numFmtId="199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9" fontId="9" fillId="33" borderId="14" xfId="0" applyNumberFormat="1" applyFont="1" applyFill="1" applyBorder="1" applyAlignment="1" applyProtection="1">
      <alignment horizontal="center"/>
      <protection locked="0"/>
    </xf>
    <xf numFmtId="199" fontId="10" fillId="33" borderId="15" xfId="0" applyNumberFormat="1" applyFont="1" applyFill="1" applyBorder="1" applyAlignment="1" applyProtection="1">
      <alignment/>
      <protection locked="0"/>
    </xf>
    <xf numFmtId="199" fontId="10" fillId="33" borderId="16" xfId="0" applyNumberFormat="1" applyFont="1" applyFill="1" applyBorder="1" applyAlignment="1" applyProtection="1">
      <alignment/>
      <protection locked="0"/>
    </xf>
    <xf numFmtId="199" fontId="10" fillId="33" borderId="17" xfId="0" applyNumberFormat="1" applyFont="1" applyFill="1" applyBorder="1" applyAlignment="1" applyProtection="1">
      <alignment/>
      <protection locked="0"/>
    </xf>
    <xf numFmtId="199" fontId="9" fillId="33" borderId="18" xfId="0" applyNumberFormat="1" applyFont="1" applyFill="1" applyBorder="1" applyAlignment="1" applyProtection="1">
      <alignment/>
      <protection locked="0"/>
    </xf>
    <xf numFmtId="199" fontId="9" fillId="33" borderId="17" xfId="0" applyNumberFormat="1" applyFont="1" applyFill="1" applyBorder="1" applyAlignment="1" applyProtection="1">
      <alignment/>
      <protection locked="0"/>
    </xf>
    <xf numFmtId="199" fontId="9" fillId="33" borderId="19" xfId="0" applyNumberFormat="1" applyFont="1" applyFill="1" applyBorder="1" applyAlignment="1" applyProtection="1">
      <alignment/>
      <protection locked="0"/>
    </xf>
    <xf numFmtId="199" fontId="9" fillId="33" borderId="20" xfId="0" applyNumberFormat="1" applyFont="1" applyFill="1" applyBorder="1" applyAlignment="1" applyProtection="1">
      <alignment/>
      <protection locked="0"/>
    </xf>
    <xf numFmtId="199" fontId="10" fillId="33" borderId="21" xfId="0" applyNumberFormat="1" applyFont="1" applyFill="1" applyBorder="1" applyAlignment="1" applyProtection="1">
      <alignment/>
      <protection locked="0"/>
    </xf>
    <xf numFmtId="199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9" fontId="9" fillId="33" borderId="0" xfId="0" applyNumberFormat="1" applyFont="1" applyFill="1" applyBorder="1" applyAlignment="1" applyProtection="1">
      <alignment horizontal="center"/>
      <protection locked="0"/>
    </xf>
    <xf numFmtId="199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9" fontId="10" fillId="33" borderId="15" xfId="0" applyNumberFormat="1" applyFont="1" applyFill="1" applyBorder="1" applyAlignment="1" applyProtection="1">
      <alignment/>
      <protection/>
    </xf>
    <xf numFmtId="199" fontId="10" fillId="33" borderId="16" xfId="0" applyNumberFormat="1" applyFont="1" applyFill="1" applyBorder="1" applyAlignment="1" applyProtection="1">
      <alignment/>
      <protection/>
    </xf>
    <xf numFmtId="199" fontId="10" fillId="33" borderId="17" xfId="0" applyNumberFormat="1" applyFont="1" applyFill="1" applyBorder="1" applyAlignment="1" applyProtection="1">
      <alignment/>
      <protection/>
    </xf>
    <xf numFmtId="199" fontId="10" fillId="33" borderId="21" xfId="0" applyNumberFormat="1" applyFont="1" applyFill="1" applyBorder="1" applyAlignment="1" applyProtection="1">
      <alignment/>
      <protection/>
    </xf>
    <xf numFmtId="199" fontId="10" fillId="33" borderId="29" xfId="0" applyNumberFormat="1" applyFont="1" applyFill="1" applyBorder="1" applyAlignment="1" applyProtection="1">
      <alignment/>
      <protection/>
    </xf>
    <xf numFmtId="199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9" fontId="10" fillId="33" borderId="30" xfId="0" applyNumberFormat="1" applyFont="1" applyFill="1" applyBorder="1" applyAlignment="1" applyProtection="1">
      <alignment/>
      <protection locked="0"/>
    </xf>
    <xf numFmtId="199" fontId="10" fillId="33" borderId="31" xfId="0" applyNumberFormat="1" applyFont="1" applyFill="1" applyBorder="1" applyAlignment="1" applyProtection="1">
      <alignment/>
      <protection locked="0"/>
    </xf>
    <xf numFmtId="199" fontId="10" fillId="33" borderId="0" xfId="0" applyNumberFormat="1" applyFont="1" applyFill="1" applyAlignment="1" applyProtection="1">
      <alignment/>
      <protection locked="0"/>
    </xf>
    <xf numFmtId="199" fontId="9" fillId="33" borderId="32" xfId="0" applyNumberFormat="1" applyFont="1" applyFill="1" applyBorder="1" applyAlignment="1" applyProtection="1">
      <alignment/>
      <protection locked="0"/>
    </xf>
    <xf numFmtId="199" fontId="9" fillId="33" borderId="33" xfId="0" applyNumberFormat="1" applyFont="1" applyFill="1" applyBorder="1" applyAlignment="1" applyProtection="1">
      <alignment/>
      <protection locked="0"/>
    </xf>
    <xf numFmtId="199" fontId="10" fillId="33" borderId="34" xfId="0" applyNumberFormat="1" applyFont="1" applyFill="1" applyBorder="1" applyAlignment="1" applyProtection="1">
      <alignment/>
      <protection locked="0"/>
    </xf>
    <xf numFmtId="199" fontId="10" fillId="33" borderId="35" xfId="0" applyNumberFormat="1" applyFont="1" applyFill="1" applyBorder="1" applyAlignment="1" applyProtection="1">
      <alignment/>
      <protection locked="0"/>
    </xf>
    <xf numFmtId="199" fontId="9" fillId="33" borderId="36" xfId="0" applyNumberFormat="1" applyFont="1" applyFill="1" applyBorder="1" applyAlignment="1" applyProtection="1">
      <alignment/>
      <protection locked="0"/>
    </xf>
    <xf numFmtId="199" fontId="9" fillId="33" borderId="37" xfId="0" applyNumberFormat="1" applyFont="1" applyFill="1" applyBorder="1" applyAlignment="1" applyProtection="1">
      <alignment/>
      <protection locked="0"/>
    </xf>
    <xf numFmtId="199" fontId="9" fillId="33" borderId="38" xfId="0" applyNumberFormat="1" applyFont="1" applyFill="1" applyBorder="1" applyAlignment="1" applyProtection="1">
      <alignment/>
      <protection locked="0"/>
    </xf>
    <xf numFmtId="199" fontId="9" fillId="33" borderId="39" xfId="0" applyNumberFormat="1" applyFont="1" applyFill="1" applyBorder="1" applyAlignment="1" applyProtection="1">
      <alignment/>
      <protection locked="0"/>
    </xf>
    <xf numFmtId="199" fontId="9" fillId="33" borderId="40" xfId="0" applyNumberFormat="1" applyFont="1" applyFill="1" applyBorder="1" applyAlignment="1" applyProtection="1">
      <alignment/>
      <protection locked="0"/>
    </xf>
    <xf numFmtId="199" fontId="9" fillId="33" borderId="41" xfId="0" applyNumberFormat="1" applyFont="1" applyFill="1" applyBorder="1" applyAlignment="1" applyProtection="1">
      <alignment/>
      <protection locked="0"/>
    </xf>
    <xf numFmtId="199" fontId="9" fillId="33" borderId="42" xfId="0" applyNumberFormat="1" applyFont="1" applyFill="1" applyBorder="1" applyAlignment="1" applyProtection="1">
      <alignment/>
      <protection locked="0"/>
    </xf>
    <xf numFmtId="199" fontId="9" fillId="33" borderId="43" xfId="0" applyNumberFormat="1" applyFont="1" applyFill="1" applyBorder="1" applyAlignment="1" applyProtection="1">
      <alignment/>
      <protection locked="0"/>
    </xf>
    <xf numFmtId="199" fontId="9" fillId="33" borderId="44" xfId="0" applyNumberFormat="1" applyFont="1" applyFill="1" applyBorder="1" applyAlignment="1" applyProtection="1">
      <alignment/>
      <protection locked="0"/>
    </xf>
    <xf numFmtId="199" fontId="9" fillId="33" borderId="30" xfId="0" applyNumberFormat="1" applyFont="1" applyFill="1" applyBorder="1" applyAlignment="1" applyProtection="1">
      <alignment/>
      <protection locked="0"/>
    </xf>
    <xf numFmtId="199" fontId="9" fillId="33" borderId="31" xfId="0" applyNumberFormat="1" applyFont="1" applyFill="1" applyBorder="1" applyAlignment="1" applyProtection="1">
      <alignment/>
      <protection locked="0"/>
    </xf>
    <xf numFmtId="199" fontId="9" fillId="33" borderId="45" xfId="0" applyNumberFormat="1" applyFont="1" applyFill="1" applyBorder="1" applyAlignment="1" applyProtection="1">
      <alignment/>
      <protection locked="0"/>
    </xf>
    <xf numFmtId="199" fontId="10" fillId="33" borderId="46" xfId="0" applyNumberFormat="1" applyFont="1" applyFill="1" applyBorder="1" applyAlignment="1" applyProtection="1">
      <alignment/>
      <protection/>
    </xf>
    <xf numFmtId="199" fontId="9" fillId="33" borderId="47" xfId="0" applyNumberFormat="1" applyFont="1" applyFill="1" applyBorder="1" applyAlignment="1" applyProtection="1">
      <alignment/>
      <protection/>
    </xf>
    <xf numFmtId="199" fontId="10" fillId="33" borderId="48" xfId="0" applyNumberFormat="1" applyFont="1" applyFill="1" applyBorder="1" applyAlignment="1" applyProtection="1">
      <alignment/>
      <protection/>
    </xf>
    <xf numFmtId="199" fontId="10" fillId="33" borderId="49" xfId="0" applyNumberFormat="1" applyFont="1" applyFill="1" applyBorder="1" applyAlignment="1" applyProtection="1">
      <alignment/>
      <protection/>
    </xf>
    <xf numFmtId="199" fontId="9" fillId="33" borderId="50" xfId="0" applyNumberFormat="1" applyFont="1" applyFill="1" applyBorder="1" applyAlignment="1" applyProtection="1">
      <alignment/>
      <protection/>
    </xf>
    <xf numFmtId="199" fontId="9" fillId="33" borderId="51" xfId="0" applyNumberFormat="1" applyFont="1" applyFill="1" applyBorder="1" applyAlignment="1" applyProtection="1">
      <alignment/>
      <protection/>
    </xf>
    <xf numFmtId="199" fontId="9" fillId="33" borderId="52" xfId="0" applyNumberFormat="1" applyFont="1" applyFill="1" applyBorder="1" applyAlignment="1" applyProtection="1">
      <alignment/>
      <protection/>
    </xf>
    <xf numFmtId="199" fontId="10" fillId="33" borderId="53" xfId="0" applyNumberFormat="1" applyFont="1" applyFill="1" applyBorder="1" applyAlignment="1" applyProtection="1">
      <alignment/>
      <protection/>
    </xf>
    <xf numFmtId="199" fontId="9" fillId="33" borderId="46" xfId="0" applyNumberFormat="1" applyFont="1" applyFill="1" applyBorder="1" applyAlignment="1" applyProtection="1">
      <alignment/>
      <protection/>
    </xf>
    <xf numFmtId="199" fontId="9" fillId="33" borderId="54" xfId="0" applyNumberFormat="1" applyFont="1" applyFill="1" applyBorder="1" applyAlignment="1" applyProtection="1">
      <alignment/>
      <protection/>
    </xf>
    <xf numFmtId="199" fontId="10" fillId="33" borderId="55" xfId="0" applyNumberFormat="1" applyFont="1" applyFill="1" applyBorder="1" applyAlignment="1" applyProtection="1">
      <alignment/>
      <protection/>
    </xf>
    <xf numFmtId="199" fontId="10" fillId="33" borderId="30" xfId="0" applyNumberFormat="1" applyFont="1" applyFill="1" applyBorder="1" applyAlignment="1" applyProtection="1">
      <alignment/>
      <protection/>
    </xf>
    <xf numFmtId="199" fontId="10" fillId="33" borderId="31" xfId="0" applyNumberFormat="1" applyFont="1" applyFill="1" applyBorder="1" applyAlignment="1" applyProtection="1">
      <alignment/>
      <protection/>
    </xf>
    <xf numFmtId="199" fontId="10" fillId="33" borderId="56" xfId="0" applyNumberFormat="1" applyFont="1" applyFill="1" applyBorder="1" applyAlignment="1" applyProtection="1">
      <alignment/>
      <protection/>
    </xf>
    <xf numFmtId="199" fontId="10" fillId="33" borderId="57" xfId="0" applyNumberFormat="1" applyFont="1" applyFill="1" applyBorder="1" applyAlignment="1" applyProtection="1">
      <alignment/>
      <protection/>
    </xf>
    <xf numFmtId="199" fontId="9" fillId="33" borderId="32" xfId="0" applyNumberFormat="1" applyFont="1" applyFill="1" applyBorder="1" applyAlignment="1" applyProtection="1">
      <alignment/>
      <protection/>
    </xf>
    <xf numFmtId="199" fontId="9" fillId="33" borderId="33" xfId="0" applyNumberFormat="1" applyFont="1" applyFill="1" applyBorder="1" applyAlignment="1" applyProtection="1">
      <alignment/>
      <protection/>
    </xf>
    <xf numFmtId="199" fontId="10" fillId="33" borderId="58" xfId="0" applyNumberFormat="1" applyFont="1" applyFill="1" applyBorder="1" applyAlignment="1" applyProtection="1">
      <alignment/>
      <protection/>
    </xf>
    <xf numFmtId="199" fontId="10" fillId="33" borderId="59" xfId="0" applyNumberFormat="1" applyFont="1" applyFill="1" applyBorder="1" applyAlignment="1" applyProtection="1">
      <alignment/>
      <protection/>
    </xf>
    <xf numFmtId="199" fontId="9" fillId="33" borderId="60" xfId="0" applyNumberFormat="1" applyFont="1" applyFill="1" applyBorder="1" applyAlignment="1" applyProtection="1">
      <alignment/>
      <protection/>
    </xf>
    <xf numFmtId="199" fontId="9" fillId="33" borderId="61" xfId="0" applyNumberFormat="1" applyFont="1" applyFill="1" applyBorder="1" applyAlignment="1" applyProtection="1">
      <alignment horizontal="left"/>
      <protection/>
    </xf>
    <xf numFmtId="199" fontId="9" fillId="33" borderId="61" xfId="0" applyNumberFormat="1" applyFont="1" applyFill="1" applyBorder="1" applyAlignment="1" applyProtection="1">
      <alignment/>
      <protection/>
    </xf>
    <xf numFmtId="199" fontId="9" fillId="33" borderId="62" xfId="0" applyNumberFormat="1" applyFont="1" applyFill="1" applyBorder="1" applyAlignment="1" applyProtection="1">
      <alignment/>
      <protection/>
    </xf>
    <xf numFmtId="199" fontId="9" fillId="33" borderId="62" xfId="0" applyNumberFormat="1" applyFont="1" applyFill="1" applyBorder="1" applyAlignment="1" applyProtection="1">
      <alignment horizontal="center"/>
      <protection/>
    </xf>
    <xf numFmtId="199" fontId="10" fillId="33" borderId="27" xfId="0" applyNumberFormat="1" applyFont="1" applyFill="1" applyBorder="1" applyAlignment="1" applyProtection="1">
      <alignment/>
      <protection/>
    </xf>
    <xf numFmtId="199" fontId="10" fillId="33" borderId="0" xfId="0" applyNumberFormat="1" applyFont="1" applyFill="1" applyBorder="1" applyAlignment="1" applyProtection="1">
      <alignment/>
      <protection/>
    </xf>
    <xf numFmtId="199" fontId="9" fillId="33" borderId="27" xfId="0" applyNumberFormat="1" applyFont="1" applyFill="1" applyBorder="1" applyAlignment="1" applyProtection="1">
      <alignment/>
      <protection/>
    </xf>
    <xf numFmtId="199" fontId="9" fillId="33" borderId="0" xfId="0" applyNumberFormat="1" applyFont="1" applyFill="1" applyBorder="1" applyAlignment="1" applyProtection="1">
      <alignment horizontal="center"/>
      <protection/>
    </xf>
    <xf numFmtId="199" fontId="9" fillId="33" borderId="0" xfId="0" applyNumberFormat="1" applyFont="1" applyFill="1" applyBorder="1" applyAlignment="1" applyProtection="1">
      <alignment/>
      <protection/>
    </xf>
    <xf numFmtId="199" fontId="9" fillId="33" borderId="0" xfId="0" applyNumberFormat="1" applyFont="1" applyFill="1" applyBorder="1" applyAlignment="1" applyProtection="1" quotePrefix="1">
      <alignment horizontal="left"/>
      <protection/>
    </xf>
    <xf numFmtId="199" fontId="10" fillId="33" borderId="0" xfId="0" applyNumberFormat="1" applyFont="1" applyFill="1" applyBorder="1" applyAlignment="1" applyProtection="1">
      <alignment horizontal="left"/>
      <protection/>
    </xf>
    <xf numFmtId="199" fontId="9" fillId="33" borderId="0" xfId="0" applyNumberFormat="1" applyFont="1" applyFill="1" applyBorder="1" applyAlignment="1" applyProtection="1">
      <alignment horizontal="left"/>
      <protection/>
    </xf>
    <xf numFmtId="199" fontId="10" fillId="33" borderId="0" xfId="0" applyNumberFormat="1" applyFont="1" applyFill="1" applyBorder="1" applyAlignment="1" applyProtection="1" quotePrefix="1">
      <alignment horizontal="left"/>
      <protection/>
    </xf>
    <xf numFmtId="199" fontId="9" fillId="33" borderId="0" xfId="0" applyNumberFormat="1" applyFont="1" applyFill="1" applyBorder="1" applyAlignment="1" applyProtection="1" quotePrefix="1">
      <alignment horizontal="center"/>
      <protection/>
    </xf>
    <xf numFmtId="199" fontId="9" fillId="33" borderId="63" xfId="0" applyNumberFormat="1" applyFont="1" applyFill="1" applyBorder="1" applyAlignment="1" applyProtection="1">
      <alignment/>
      <protection/>
    </xf>
    <xf numFmtId="199" fontId="10" fillId="33" borderId="64" xfId="0" applyNumberFormat="1" applyFont="1" applyFill="1" applyBorder="1" applyAlignment="1" applyProtection="1">
      <alignment/>
      <protection/>
    </xf>
    <xf numFmtId="199" fontId="10" fillId="33" borderId="59" xfId="0" applyNumberFormat="1" applyFont="1" applyFill="1" applyBorder="1" applyAlignment="1" applyProtection="1">
      <alignment horizontal="left"/>
      <protection/>
    </xf>
    <xf numFmtId="199" fontId="10" fillId="33" borderId="65" xfId="0" applyNumberFormat="1" applyFont="1" applyFill="1" applyBorder="1" applyAlignment="1" applyProtection="1">
      <alignment/>
      <protection/>
    </xf>
    <xf numFmtId="199" fontId="9" fillId="33" borderId="26" xfId="0" applyNumberFormat="1" applyFont="1" applyFill="1" applyBorder="1" applyAlignment="1" applyProtection="1">
      <alignment/>
      <protection/>
    </xf>
    <xf numFmtId="199" fontId="9" fillId="33" borderId="11" xfId="0" applyNumberFormat="1" applyFont="1" applyFill="1" applyBorder="1" applyAlignment="1" applyProtection="1">
      <alignment horizontal="left"/>
      <protection/>
    </xf>
    <xf numFmtId="199" fontId="9" fillId="33" borderId="11" xfId="0" applyNumberFormat="1" applyFont="1" applyFill="1" applyBorder="1" applyAlignment="1" applyProtection="1">
      <alignment/>
      <protection/>
    </xf>
    <xf numFmtId="199" fontId="9" fillId="33" borderId="11" xfId="0" applyNumberFormat="1" applyFont="1" applyFill="1" applyBorder="1" applyAlignment="1" applyProtection="1">
      <alignment horizontal="center"/>
      <protection/>
    </xf>
    <xf numFmtId="199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9" fontId="9" fillId="33" borderId="13" xfId="0" applyNumberFormat="1" applyFont="1" applyFill="1" applyBorder="1" applyAlignment="1" applyProtection="1">
      <alignment/>
      <protection/>
    </xf>
    <xf numFmtId="199" fontId="9" fillId="33" borderId="0" xfId="0" applyNumberFormat="1" applyFont="1" applyFill="1" applyBorder="1" applyAlignment="1" applyProtection="1">
      <alignment horizontal="center" vertical="top" wrapText="1"/>
      <protection/>
    </xf>
    <xf numFmtId="199" fontId="9" fillId="33" borderId="66" xfId="0" applyNumberFormat="1" applyFont="1" applyFill="1" applyBorder="1" applyAlignment="1" applyProtection="1">
      <alignment horizontal="center"/>
      <protection/>
    </xf>
    <xf numFmtId="199" fontId="9" fillId="33" borderId="61" xfId="0" applyNumberFormat="1" applyFont="1" applyFill="1" applyBorder="1" applyAlignment="1" applyProtection="1">
      <alignment horizontal="center"/>
      <protection/>
    </xf>
    <xf numFmtId="199" fontId="9" fillId="33" borderId="67" xfId="0" applyNumberFormat="1" applyFont="1" applyFill="1" applyBorder="1" applyAlignment="1" applyProtection="1">
      <alignment horizontal="center"/>
      <protection/>
    </xf>
    <xf numFmtId="199" fontId="10" fillId="33" borderId="13" xfId="0" applyNumberFormat="1" applyFont="1" applyFill="1" applyBorder="1" applyAlignment="1" applyProtection="1">
      <alignment/>
      <protection/>
    </xf>
    <xf numFmtId="199" fontId="9" fillId="33" borderId="0" xfId="0" applyNumberFormat="1" applyFont="1" applyFill="1" applyAlignment="1" applyProtection="1">
      <alignment/>
      <protection/>
    </xf>
    <xf numFmtId="199" fontId="9" fillId="33" borderId="68" xfId="0" applyNumberFormat="1" applyFont="1" applyFill="1" applyBorder="1" applyAlignment="1" applyProtection="1">
      <alignment/>
      <protection/>
    </xf>
    <xf numFmtId="199" fontId="10" fillId="33" borderId="0" xfId="0" applyNumberFormat="1" applyFont="1" applyFill="1" applyAlignment="1" applyProtection="1">
      <alignment/>
      <protection/>
    </xf>
    <xf numFmtId="199" fontId="9" fillId="33" borderId="69" xfId="0" applyNumberFormat="1" applyFont="1" applyFill="1" applyBorder="1" applyAlignment="1" applyProtection="1">
      <alignment/>
      <protection/>
    </xf>
    <xf numFmtId="199" fontId="9" fillId="33" borderId="10" xfId="0" applyNumberFormat="1" applyFont="1" applyFill="1" applyBorder="1" applyAlignment="1" applyProtection="1">
      <alignment horizontal="left"/>
      <protection/>
    </xf>
    <xf numFmtId="199" fontId="9" fillId="33" borderId="10" xfId="0" applyNumberFormat="1" applyFont="1" applyFill="1" applyBorder="1" applyAlignment="1" applyProtection="1">
      <alignment/>
      <protection/>
    </xf>
    <xf numFmtId="199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202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9" fontId="10" fillId="33" borderId="0" xfId="0" applyNumberFormat="1" applyFont="1" applyFill="1" applyBorder="1" applyAlignment="1" applyProtection="1">
      <alignment horizontal="center" wrapText="1"/>
      <protection/>
    </xf>
    <xf numFmtId="199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70" zoomScaleNormal="70" zoomScaleSheetLayoutView="70" workbookViewId="0" topLeftCell="A57">
      <selection activeCell="P64" sqref="P64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13.421875" style="145" bestFit="1" customWidth="1"/>
    <col min="16" max="16" width="13.00390625" style="145" bestFit="1" customWidth="1"/>
    <col min="17" max="17" width="13.421875" style="145" bestFit="1" customWidth="1"/>
    <col min="18" max="18" width="13.57421875" style="145" bestFit="1" customWidth="1"/>
    <col min="19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7" t="s">
        <v>229</v>
      </c>
      <c r="G3" s="247"/>
      <c r="H3" s="247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8" t="s">
        <v>226</v>
      </c>
      <c r="G4" s="248"/>
      <c r="H4" s="248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9" t="s">
        <v>228</v>
      </c>
      <c r="G5" s="249"/>
      <c r="H5" s="249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0" t="s">
        <v>0</v>
      </c>
      <c r="I6" s="254"/>
      <c r="J6" s="254"/>
      <c r="K6" s="250" t="s">
        <v>1</v>
      </c>
      <c r="L6" s="251"/>
      <c r="M6" s="251"/>
      <c r="N6" s="174"/>
    </row>
    <row r="7" spans="1:14" ht="22.5" customHeight="1" thickBot="1">
      <c r="A7" s="165"/>
      <c r="B7" s="177"/>
      <c r="C7" s="252" t="s">
        <v>2</v>
      </c>
      <c r="D7" s="253"/>
      <c r="E7" s="253"/>
      <c r="F7" s="178"/>
      <c r="G7" s="150"/>
      <c r="H7" s="151"/>
      <c r="I7" s="217" t="s">
        <v>242</v>
      </c>
      <c r="J7" s="151"/>
      <c r="K7" s="151"/>
      <c r="L7" s="217" t="s">
        <v>240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7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5904558</v>
      </c>
      <c r="I9" s="209">
        <f>I10+I11+I12</f>
        <v>3365518</v>
      </c>
      <c r="J9" s="202">
        <f aca="true" t="shared" si="0" ref="J9:J14">H9+I9</f>
        <v>9270076</v>
      </c>
      <c r="K9" s="208">
        <f>K10+K11+K12</f>
        <v>3894762</v>
      </c>
      <c r="L9" s="209">
        <f>L10+L11+L12</f>
        <v>3983809</v>
      </c>
      <c r="M9" s="202">
        <f aca="true" t="shared" si="1" ref="M9:M14">K9+L9</f>
        <v>7878571</v>
      </c>
      <c r="N9" s="175"/>
      <c r="P9" s="145"/>
      <c r="Q9" s="145"/>
    </row>
    <row r="10" spans="1:15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5904558</v>
      </c>
      <c r="I10" s="158"/>
      <c r="J10" s="203">
        <f t="shared" si="0"/>
        <v>5904558</v>
      </c>
      <c r="K10" s="157">
        <v>3894762</v>
      </c>
      <c r="L10" s="158"/>
      <c r="M10" s="203">
        <f t="shared" si="1"/>
        <v>3894762</v>
      </c>
      <c r="N10" s="174"/>
      <c r="O10" s="156"/>
    </row>
    <row r="11" spans="1:15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3365518</v>
      </c>
      <c r="J11" s="203">
        <f t="shared" si="0"/>
        <v>3365518</v>
      </c>
      <c r="K11" s="157"/>
      <c r="L11" s="158">
        <v>3983809</v>
      </c>
      <c r="M11" s="203">
        <f t="shared" si="1"/>
        <v>3983809</v>
      </c>
      <c r="N11" s="174"/>
      <c r="O11" s="156"/>
    </row>
    <row r="12" spans="1:15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  <c r="O12" s="156"/>
    </row>
    <row r="13" spans="1:17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15276472</v>
      </c>
      <c r="I13" s="209">
        <f>I14+I15</f>
        <v>122398626</v>
      </c>
      <c r="J13" s="202">
        <f t="shared" si="0"/>
        <v>137675098</v>
      </c>
      <c r="K13" s="208">
        <f>K14+K15</f>
        <v>45689177</v>
      </c>
      <c r="L13" s="209">
        <f>L14+L15</f>
        <v>153302395.88</v>
      </c>
      <c r="M13" s="202">
        <f t="shared" si="1"/>
        <v>198991572.88</v>
      </c>
      <c r="N13" s="175"/>
      <c r="P13" s="145"/>
      <c r="Q13" s="145"/>
    </row>
    <row r="14" spans="1:15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9154495</v>
      </c>
      <c r="I14" s="158">
        <v>102157716</v>
      </c>
      <c r="J14" s="203">
        <f t="shared" si="0"/>
        <v>111312211</v>
      </c>
      <c r="K14" s="157">
        <v>25808432</v>
      </c>
      <c r="L14" s="158">
        <v>100845319.88</v>
      </c>
      <c r="M14" s="203">
        <f t="shared" si="1"/>
        <v>126653751.88</v>
      </c>
      <c r="N14" s="174"/>
      <c r="O14" s="156"/>
    </row>
    <row r="15" spans="1:15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6121977</v>
      </c>
      <c r="I15" s="211">
        <f>I16+I17+I18</f>
        <v>20240910</v>
      </c>
      <c r="J15" s="203">
        <f>H15+I15</f>
        <v>26362887</v>
      </c>
      <c r="K15" s="213">
        <f>K16+K17+K18</f>
        <v>19880745</v>
      </c>
      <c r="L15" s="211">
        <f>L16+L17+L18</f>
        <v>52457076</v>
      </c>
      <c r="M15" s="203">
        <f>K15+L15</f>
        <v>72337821</v>
      </c>
      <c r="N15" s="174"/>
      <c r="O15" s="156"/>
    </row>
    <row r="16" spans="1:15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14566000</v>
      </c>
      <c r="J16" s="204">
        <f aca="true" t="shared" si="2" ref="J16:J58">H16+I16</f>
        <v>14566000</v>
      </c>
      <c r="K16" s="159">
        <v>5000000</v>
      </c>
      <c r="L16" s="160">
        <v>45643800</v>
      </c>
      <c r="M16" s="204">
        <f aca="true" t="shared" si="3" ref="M16:M58">K16+L16</f>
        <v>50643800</v>
      </c>
      <c r="N16" s="174"/>
      <c r="O16" s="156"/>
    </row>
    <row r="17" spans="1:15" ht="15.75">
      <c r="A17" s="165"/>
      <c r="B17" s="177"/>
      <c r="C17" s="185"/>
      <c r="D17" s="178" t="s">
        <v>192</v>
      </c>
      <c r="E17" s="178"/>
      <c r="F17" s="178"/>
      <c r="G17" s="222"/>
      <c r="H17" s="159">
        <v>6121977</v>
      </c>
      <c r="I17" s="160">
        <v>5674910</v>
      </c>
      <c r="J17" s="204">
        <f t="shared" si="2"/>
        <v>11796887</v>
      </c>
      <c r="K17" s="159">
        <v>14880745</v>
      </c>
      <c r="L17" s="160">
        <v>6813276</v>
      </c>
      <c r="M17" s="205">
        <f t="shared" si="3"/>
        <v>21694021</v>
      </c>
      <c r="N17" s="174"/>
      <c r="O17" s="156"/>
    </row>
    <row r="18" spans="1:15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  <c r="O18" s="156"/>
    </row>
    <row r="19" spans="1:17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2500000</v>
      </c>
      <c r="I19" s="209">
        <f>I20+I21+I22+I23</f>
        <v>71317350</v>
      </c>
      <c r="J19" s="202">
        <f t="shared" si="2"/>
        <v>73817350</v>
      </c>
      <c r="K19" s="208">
        <f>K20+K21+K22+K23</f>
        <v>2168</v>
      </c>
      <c r="L19" s="209">
        <f>L20+L21+L22+L23</f>
        <v>7690081</v>
      </c>
      <c r="M19" s="202">
        <f t="shared" si="3"/>
        <v>7692249</v>
      </c>
      <c r="N19" s="175"/>
      <c r="P19" s="145"/>
      <c r="Q19" s="145"/>
    </row>
    <row r="20" spans="1:15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>
        <v>0</v>
      </c>
      <c r="L20" s="158"/>
      <c r="M20" s="203">
        <f t="shared" si="3"/>
        <v>0</v>
      </c>
      <c r="N20" s="174"/>
      <c r="O20" s="156"/>
    </row>
    <row r="21" spans="1:15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  <c r="O21" s="156"/>
    </row>
    <row r="22" spans="1:15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  <c r="O22" s="156"/>
    </row>
    <row r="23" spans="1:15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2500000</v>
      </c>
      <c r="I23" s="158">
        <v>71317350</v>
      </c>
      <c r="J23" s="203">
        <f t="shared" si="2"/>
        <v>73817350</v>
      </c>
      <c r="K23" s="157">
        <v>2168</v>
      </c>
      <c r="L23" s="158">
        <v>7690081</v>
      </c>
      <c r="M23" s="203">
        <f t="shared" si="3"/>
        <v>7692249</v>
      </c>
      <c r="N23" s="174"/>
      <c r="O23" s="156"/>
    </row>
    <row r="24" spans="1:17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96804281</v>
      </c>
      <c r="I24" s="209">
        <f>I25+I26</f>
        <v>212533714</v>
      </c>
      <c r="J24" s="202">
        <f t="shared" si="2"/>
        <v>309337995</v>
      </c>
      <c r="K24" s="208">
        <f>K25+K26</f>
        <v>59118401</v>
      </c>
      <c r="L24" s="209">
        <f>L25+L26</f>
        <v>170831020</v>
      </c>
      <c r="M24" s="202">
        <f t="shared" si="3"/>
        <v>229949421</v>
      </c>
      <c r="N24" s="175"/>
      <c r="P24" s="145"/>
      <c r="Q24" s="145"/>
    </row>
    <row r="25" spans="1:18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49845403</v>
      </c>
      <c r="I25" s="158">
        <v>82468611</v>
      </c>
      <c r="J25" s="203">
        <f t="shared" si="2"/>
        <v>132314014</v>
      </c>
      <c r="K25" s="157">
        <v>33569071</v>
      </c>
      <c r="L25" s="158">
        <v>69370906</v>
      </c>
      <c r="M25" s="203">
        <f t="shared" si="3"/>
        <v>102939977</v>
      </c>
      <c r="N25" s="174"/>
      <c r="O25" s="156"/>
      <c r="R25" s="156"/>
    </row>
    <row r="26" spans="1:15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46958878</v>
      </c>
      <c r="I26" s="158">
        <v>130065103</v>
      </c>
      <c r="J26" s="203">
        <f t="shared" si="2"/>
        <v>177023981</v>
      </c>
      <c r="K26" s="157">
        <v>25549330</v>
      </c>
      <c r="L26" s="158">
        <v>101460114</v>
      </c>
      <c r="M26" s="203">
        <f t="shared" si="3"/>
        <v>127009444</v>
      </c>
      <c r="N26" s="174"/>
      <c r="O26" s="156"/>
    </row>
    <row r="27" spans="1:17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14109352</v>
      </c>
      <c r="I27" s="209">
        <f>I28+I31+I34</f>
        <v>0</v>
      </c>
      <c r="J27" s="202">
        <f t="shared" si="2"/>
        <v>14109352</v>
      </c>
      <c r="K27" s="208">
        <f>K28+K31+K34</f>
        <v>10700559</v>
      </c>
      <c r="L27" s="209">
        <f>L28+L31+L34</f>
        <v>0</v>
      </c>
      <c r="M27" s="202">
        <f t="shared" si="3"/>
        <v>10700559</v>
      </c>
      <c r="N27" s="175"/>
      <c r="P27" s="145"/>
      <c r="Q27" s="145"/>
    </row>
    <row r="28" spans="1:15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2020906</v>
      </c>
      <c r="I28" s="211">
        <f>I29+I30</f>
        <v>0</v>
      </c>
      <c r="J28" s="203">
        <f t="shared" si="2"/>
        <v>2020906</v>
      </c>
      <c r="K28" s="210">
        <f>K29+K30</f>
        <v>4792159</v>
      </c>
      <c r="L28" s="211">
        <f>L29+L30</f>
        <v>0</v>
      </c>
      <c r="M28" s="203">
        <f t="shared" si="3"/>
        <v>4792159</v>
      </c>
      <c r="N28" s="174"/>
      <c r="O28" s="156"/>
    </row>
    <row r="29" spans="1:15" ht="15.75">
      <c r="A29" s="165"/>
      <c r="B29" s="177"/>
      <c r="C29" s="183"/>
      <c r="D29" s="186" t="s">
        <v>27</v>
      </c>
      <c r="E29" s="178"/>
      <c r="F29" s="178"/>
      <c r="G29" s="224"/>
      <c r="H29" s="147">
        <v>2118223</v>
      </c>
      <c r="I29" s="161"/>
      <c r="J29" s="203">
        <f t="shared" si="2"/>
        <v>2118223</v>
      </c>
      <c r="K29" s="147">
        <v>5040825</v>
      </c>
      <c r="L29" s="161"/>
      <c r="M29" s="203">
        <f t="shared" si="3"/>
        <v>5040825</v>
      </c>
      <c r="N29" s="174"/>
      <c r="O29" s="156"/>
    </row>
    <row r="30" spans="1:15" ht="15.75">
      <c r="A30" s="165"/>
      <c r="B30" s="177"/>
      <c r="C30" s="183"/>
      <c r="D30" s="186" t="s">
        <v>28</v>
      </c>
      <c r="E30" s="178"/>
      <c r="F30" s="178"/>
      <c r="G30" s="225"/>
      <c r="H30" s="162">
        <v>-97317</v>
      </c>
      <c r="I30" s="163"/>
      <c r="J30" s="203">
        <f t="shared" si="2"/>
        <v>-97317</v>
      </c>
      <c r="K30" s="162">
        <v>-248666</v>
      </c>
      <c r="L30" s="163"/>
      <c r="M30" s="203">
        <f t="shared" si="3"/>
        <v>-248666</v>
      </c>
      <c r="N30" s="174"/>
      <c r="O30" s="156"/>
    </row>
    <row r="31" spans="1:15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6571578</v>
      </c>
      <c r="I31" s="211">
        <f>I32+I33</f>
        <v>0</v>
      </c>
      <c r="J31" s="203">
        <f t="shared" si="2"/>
        <v>6571578</v>
      </c>
      <c r="K31" s="212">
        <f>K32+K33</f>
        <v>541636</v>
      </c>
      <c r="L31" s="211">
        <f>L32+L33</f>
        <v>0</v>
      </c>
      <c r="M31" s="203">
        <f t="shared" si="3"/>
        <v>541636</v>
      </c>
      <c r="N31" s="174"/>
      <c r="O31" s="156"/>
    </row>
    <row r="32" spans="1:15" ht="15.75">
      <c r="A32" s="165"/>
      <c r="B32" s="177"/>
      <c r="C32" s="183"/>
      <c r="D32" s="186" t="s">
        <v>27</v>
      </c>
      <c r="E32" s="178"/>
      <c r="F32" s="178"/>
      <c r="G32" s="224"/>
      <c r="H32" s="147">
        <v>7223172</v>
      </c>
      <c r="I32" s="161"/>
      <c r="J32" s="203">
        <f t="shared" si="2"/>
        <v>7223172</v>
      </c>
      <c r="K32" s="147">
        <v>713532</v>
      </c>
      <c r="L32" s="161"/>
      <c r="M32" s="203">
        <f t="shared" si="3"/>
        <v>713532</v>
      </c>
      <c r="N32" s="174"/>
      <c r="O32" s="156"/>
    </row>
    <row r="33" spans="1:15" ht="15.75">
      <c r="A33" s="165"/>
      <c r="B33" s="177"/>
      <c r="C33" s="183"/>
      <c r="D33" s="186" t="s">
        <v>28</v>
      </c>
      <c r="E33" s="178"/>
      <c r="F33" s="178"/>
      <c r="G33" s="225"/>
      <c r="H33" s="162">
        <v>-651594</v>
      </c>
      <c r="I33" s="163"/>
      <c r="J33" s="203">
        <f t="shared" si="2"/>
        <v>-651594</v>
      </c>
      <c r="K33" s="162">
        <v>-171896</v>
      </c>
      <c r="L33" s="163"/>
      <c r="M33" s="203">
        <f t="shared" si="3"/>
        <v>-171896</v>
      </c>
      <c r="N33" s="174"/>
      <c r="O33" s="156"/>
    </row>
    <row r="34" spans="1:15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5516868</v>
      </c>
      <c r="I34" s="211">
        <f>I35+I36</f>
        <v>0</v>
      </c>
      <c r="J34" s="203">
        <f t="shared" si="2"/>
        <v>5516868</v>
      </c>
      <c r="K34" s="210">
        <f>K35+K36</f>
        <v>5366764</v>
      </c>
      <c r="L34" s="211">
        <f>L35+L36</f>
        <v>0</v>
      </c>
      <c r="M34" s="203">
        <f t="shared" si="3"/>
        <v>5366764</v>
      </c>
      <c r="N34" s="174"/>
      <c r="O34" s="156"/>
    </row>
    <row r="35" spans="1:15" ht="15.75">
      <c r="A35" s="165"/>
      <c r="B35" s="177"/>
      <c r="C35" s="183"/>
      <c r="D35" s="186" t="s">
        <v>27</v>
      </c>
      <c r="E35" s="178"/>
      <c r="F35" s="178"/>
      <c r="G35" s="224"/>
      <c r="H35" s="147">
        <v>7600240</v>
      </c>
      <c r="I35" s="161"/>
      <c r="J35" s="203">
        <f t="shared" si="2"/>
        <v>7600240</v>
      </c>
      <c r="K35" s="147">
        <v>7225980</v>
      </c>
      <c r="L35" s="161"/>
      <c r="M35" s="203">
        <f t="shared" si="3"/>
        <v>7225980</v>
      </c>
      <c r="N35" s="174"/>
      <c r="O35" s="156"/>
    </row>
    <row r="36" spans="1:15" ht="15.75">
      <c r="A36" s="165"/>
      <c r="B36" s="177"/>
      <c r="C36" s="183"/>
      <c r="D36" s="178" t="s">
        <v>31</v>
      </c>
      <c r="E36" s="178"/>
      <c r="F36" s="178"/>
      <c r="G36" s="225"/>
      <c r="H36" s="162">
        <v>-2083372</v>
      </c>
      <c r="I36" s="163"/>
      <c r="J36" s="203">
        <f t="shared" si="2"/>
        <v>-2083372</v>
      </c>
      <c r="K36" s="162">
        <v>-1859216</v>
      </c>
      <c r="L36" s="163"/>
      <c r="M36" s="203">
        <f t="shared" si="3"/>
        <v>-1859216</v>
      </c>
      <c r="N36" s="174"/>
      <c r="O36" s="156"/>
    </row>
    <row r="37" spans="1:17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320542</v>
      </c>
      <c r="I37" s="209">
        <f>I38+I39+I40</f>
        <v>533894</v>
      </c>
      <c r="J37" s="202">
        <f t="shared" si="2"/>
        <v>854436</v>
      </c>
      <c r="K37" s="208">
        <f>K38+K39+K40</f>
        <v>150791</v>
      </c>
      <c r="L37" s="209">
        <f>L38+L39+L40</f>
        <v>177583</v>
      </c>
      <c r="M37" s="202">
        <f t="shared" si="3"/>
        <v>328374</v>
      </c>
      <c r="N37" s="175"/>
      <c r="P37" s="145"/>
      <c r="Q37" s="145"/>
    </row>
    <row r="38" spans="1:15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307701</v>
      </c>
      <c r="I38" s="158">
        <v>132743</v>
      </c>
      <c r="J38" s="203">
        <f t="shared" si="2"/>
        <v>440444</v>
      </c>
      <c r="K38" s="157">
        <v>110</v>
      </c>
      <c r="L38" s="158">
        <v>337</v>
      </c>
      <c r="M38" s="203">
        <f t="shared" si="3"/>
        <v>447</v>
      </c>
      <c r="N38" s="174"/>
      <c r="O38" s="156"/>
    </row>
    <row r="39" spans="1:15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12841</v>
      </c>
      <c r="I39" s="158">
        <v>368319</v>
      </c>
      <c r="J39" s="203">
        <f t="shared" si="2"/>
        <v>381160</v>
      </c>
      <c r="K39" s="157">
        <v>193</v>
      </c>
      <c r="L39" s="158">
        <v>11730</v>
      </c>
      <c r="M39" s="203">
        <f t="shared" si="3"/>
        <v>11923</v>
      </c>
      <c r="N39" s="174"/>
      <c r="O39" s="156"/>
    </row>
    <row r="40" spans="1:15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0</v>
      </c>
      <c r="I40" s="158">
        <v>32832</v>
      </c>
      <c r="J40" s="203">
        <f t="shared" si="2"/>
        <v>32832</v>
      </c>
      <c r="K40" s="157">
        <v>150488</v>
      </c>
      <c r="L40" s="158">
        <v>165516</v>
      </c>
      <c r="M40" s="203">
        <f t="shared" si="3"/>
        <v>316004</v>
      </c>
      <c r="N40" s="174"/>
      <c r="O40" s="156"/>
    </row>
    <row r="41" spans="1:17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  <c r="P41" s="145"/>
      <c r="Q41" s="145"/>
    </row>
    <row r="42" spans="1:15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  <c r="O42" s="156"/>
    </row>
    <row r="43" spans="1:15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  <c r="O43" s="156"/>
    </row>
    <row r="44" spans="1:17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1931331</v>
      </c>
      <c r="I44" s="155">
        <v>36328080</v>
      </c>
      <c r="J44" s="202">
        <f t="shared" si="2"/>
        <v>38259411</v>
      </c>
      <c r="K44" s="154">
        <v>6169231</v>
      </c>
      <c r="L44" s="155">
        <v>25920849</v>
      </c>
      <c r="M44" s="202">
        <f t="shared" si="3"/>
        <v>32090080</v>
      </c>
      <c r="N44" s="175"/>
      <c r="P44" s="145"/>
      <c r="Q44" s="145"/>
    </row>
    <row r="45" spans="1:17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1044205</v>
      </c>
      <c r="I45" s="155">
        <v>513976</v>
      </c>
      <c r="J45" s="202">
        <f t="shared" si="2"/>
        <v>1558181</v>
      </c>
      <c r="K45" s="154">
        <v>494139</v>
      </c>
      <c r="L45" s="155">
        <v>342267</v>
      </c>
      <c r="M45" s="202">
        <f t="shared" si="3"/>
        <v>836406</v>
      </c>
      <c r="N45" s="175"/>
      <c r="P45" s="145"/>
      <c r="Q45" s="145"/>
    </row>
    <row r="46" spans="1:17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  <c r="P46" s="145"/>
      <c r="Q46" s="145"/>
    </row>
    <row r="47" spans="1:15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  <c r="O47" s="156"/>
    </row>
    <row r="48" spans="1:15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  <c r="O48" s="156"/>
    </row>
    <row r="49" spans="1:17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  <c r="P49" s="145"/>
      <c r="Q49" s="145"/>
    </row>
    <row r="50" spans="1:15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  <c r="O50" s="156"/>
    </row>
    <row r="51" spans="1:15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O51" s="156"/>
    </row>
    <row r="52" spans="1:17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  <c r="P52" s="145"/>
      <c r="Q52" s="145"/>
    </row>
    <row r="53" spans="1:15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O53" s="156"/>
    </row>
    <row r="54" spans="1:15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O54" s="156"/>
    </row>
    <row r="55" spans="1:17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2426911</v>
      </c>
      <c r="I55" s="209">
        <f>I56+I57</f>
        <v>0</v>
      </c>
      <c r="J55" s="202">
        <f t="shared" si="2"/>
        <v>2426911</v>
      </c>
      <c r="K55" s="208">
        <f>K56+K57</f>
        <v>2115028</v>
      </c>
      <c r="L55" s="209">
        <f>L56+L57</f>
        <v>0</v>
      </c>
      <c r="M55" s="202">
        <f t="shared" si="3"/>
        <v>2115028</v>
      </c>
      <c r="N55" s="175"/>
      <c r="P55" s="145"/>
      <c r="Q55" s="145"/>
    </row>
    <row r="56" spans="1:15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5293081</v>
      </c>
      <c r="I56" s="158"/>
      <c r="J56" s="203">
        <f t="shared" si="2"/>
        <v>5293081</v>
      </c>
      <c r="K56" s="157">
        <v>4249354</v>
      </c>
      <c r="L56" s="158"/>
      <c r="M56" s="203">
        <f t="shared" si="3"/>
        <v>4249354</v>
      </c>
      <c r="N56" s="174"/>
      <c r="O56" s="156"/>
    </row>
    <row r="57" spans="1:15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-2866170</v>
      </c>
      <c r="I57" s="158"/>
      <c r="J57" s="203">
        <f t="shared" si="2"/>
        <v>-2866170</v>
      </c>
      <c r="K57" s="157">
        <v>-2134326</v>
      </c>
      <c r="L57" s="158"/>
      <c r="M57" s="203">
        <f t="shared" si="3"/>
        <v>-2134326</v>
      </c>
      <c r="N57" s="174"/>
      <c r="O57" s="156"/>
    </row>
    <row r="58" spans="1:17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2276023</v>
      </c>
      <c r="I58" s="155">
        <v>3475</v>
      </c>
      <c r="J58" s="202">
        <f t="shared" si="2"/>
        <v>2279498</v>
      </c>
      <c r="K58" s="154">
        <f>2241145-472</f>
        <v>2240673</v>
      </c>
      <c r="L58" s="155">
        <v>2603</v>
      </c>
      <c r="M58" s="202">
        <f t="shared" si="3"/>
        <v>2243276</v>
      </c>
      <c r="N58" s="175"/>
      <c r="P58" s="145"/>
      <c r="Q58" s="14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142593675</v>
      </c>
      <c r="I60" s="215">
        <f>I58+I55+I52+I49+I46+I45+I44+I41+I37+I27+I24+I19+I13+I9</f>
        <v>446994633</v>
      </c>
      <c r="J60" s="207">
        <f>H60+I60</f>
        <v>589588308</v>
      </c>
      <c r="K60" s="214">
        <f>K58+K55+K52+K49+K46+K45+K44+K41+K37+K27+K24+K19+K13+K9</f>
        <v>130574929</v>
      </c>
      <c r="L60" s="215">
        <f>L58+L55+L52+L49+L46+L45+L44+L41+L37+L27+L24+L19+L13+L9</f>
        <v>362250607.88</v>
      </c>
      <c r="M60" s="207">
        <f>K60+L60</f>
        <v>492825536.88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  <row r="64" ht="15.75">
      <c r="C64" s="246"/>
    </row>
    <row r="65" spans="2:13" ht="15.75">
      <c r="B65" s="145" t="s">
        <v>244</v>
      </c>
      <c r="C65" s="246"/>
      <c r="F65" s="145" t="s">
        <v>247</v>
      </c>
      <c r="G65" s="145" t="s">
        <v>243</v>
      </c>
      <c r="I65" s="145" t="s">
        <v>246</v>
      </c>
      <c r="J65" s="145" t="s">
        <v>239</v>
      </c>
      <c r="K65" s="145" t="s">
        <v>250</v>
      </c>
      <c r="M65" s="145" t="s">
        <v>253</v>
      </c>
    </row>
    <row r="66" spans="2:13" ht="15.75">
      <c r="B66" s="145" t="s">
        <v>245</v>
      </c>
      <c r="F66" s="145" t="s">
        <v>248</v>
      </c>
      <c r="G66" s="145" t="s">
        <v>237</v>
      </c>
      <c r="I66" s="145" t="s">
        <v>249</v>
      </c>
      <c r="J66" s="145" t="s">
        <v>241</v>
      </c>
      <c r="K66" s="145" t="s">
        <v>251</v>
      </c>
      <c r="M66" s="164" t="s">
        <v>254</v>
      </c>
    </row>
    <row r="67" spans="7:13" ht="15.75">
      <c r="G67" s="145" t="s">
        <v>238</v>
      </c>
      <c r="K67" s="145" t="s">
        <v>252</v>
      </c>
      <c r="M67" s="145" t="s">
        <v>255</v>
      </c>
    </row>
    <row r="90" ht="15.75">
      <c r="H90" s="145">
        <v>1</v>
      </c>
    </row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360" verticalDpi="36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"/>
  <sheetViews>
    <sheetView zoomScale="80" zoomScaleNormal="80" zoomScalePageLayoutView="0" workbookViewId="0" topLeftCell="A70">
      <selection activeCell="E99" sqref="E9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9.140625" style="2" customWidth="1"/>
    <col min="16" max="16" width="13.57421875" style="2" bestFit="1" customWidth="1"/>
    <col min="17" max="17" width="11.8515625" style="2" bestFit="1" customWidth="1"/>
    <col min="18" max="18" width="9.140625" style="2" customWidth="1"/>
    <col min="19" max="19" width="13.140625" style="2" bestFit="1" customWidth="1"/>
    <col min="20" max="20" width="9.140625" style="2" customWidth="1"/>
    <col min="21" max="21" width="9.8515625" style="2" bestFit="1" customWidth="1"/>
    <col min="22" max="22" width="13.140625" style="2" bestFit="1" customWidth="1"/>
    <col min="23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5" t="str">
        <f>Aktifler!F3</f>
        <v>NOVA BANK LTD.</v>
      </c>
      <c r="G3" s="255"/>
      <c r="H3" s="255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5" t="s">
        <v>226</v>
      </c>
      <c r="G4" s="255"/>
      <c r="H4" s="255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6" t="s">
        <v>228</v>
      </c>
      <c r="G5" s="256"/>
      <c r="H5" s="256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7" t="s">
        <v>0</v>
      </c>
      <c r="I6" s="254"/>
      <c r="J6" s="254"/>
      <c r="K6" s="257" t="s">
        <v>1</v>
      </c>
      <c r="L6" s="251"/>
      <c r="M6" s="251"/>
      <c r="N6" s="132"/>
    </row>
    <row r="7" spans="2:14" ht="22.5" customHeight="1" thickBot="1">
      <c r="B7" s="108"/>
      <c r="C7" s="258" t="s">
        <v>51</v>
      </c>
      <c r="D7" s="253"/>
      <c r="E7" s="110"/>
      <c r="F7" s="110"/>
      <c r="G7" s="109" t="s">
        <v>164</v>
      </c>
      <c r="H7" s="110"/>
      <c r="I7" s="218" t="str">
        <f>Aktifler!I7</f>
        <v>(31/12/2020)</v>
      </c>
      <c r="J7" s="133"/>
      <c r="K7" s="110"/>
      <c r="L7" s="218" t="str">
        <f>Aktifler!L7</f>
        <v>(31/12/2019)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9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102418700.00999999</v>
      </c>
      <c r="I9" s="94">
        <f>I10+I11+I12+I13+I14+I15</f>
        <v>444510247</v>
      </c>
      <c r="J9" s="82">
        <f aca="true" t="shared" si="0" ref="J9:J57">H9+I9</f>
        <v>546928947.01</v>
      </c>
      <c r="K9" s="93">
        <f>K10+K11+K12+K13+K14+K15</f>
        <v>96025513</v>
      </c>
      <c r="L9" s="94">
        <f>L10+L11+L12+L13+L14+L15</f>
        <v>360381358</v>
      </c>
      <c r="M9" s="82">
        <f aca="true" t="shared" si="1" ref="M9:M57">K9+L9</f>
        <v>456406871</v>
      </c>
      <c r="N9" s="137"/>
      <c r="Q9" s="2"/>
      <c r="R9" s="2"/>
      <c r="S9" s="2"/>
    </row>
    <row r="10" spans="2:17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60258352</v>
      </c>
      <c r="I10" s="67">
        <v>236335230</v>
      </c>
      <c r="J10" s="83">
        <f t="shared" si="0"/>
        <v>296593582</v>
      </c>
      <c r="K10" s="66">
        <v>70680475</v>
      </c>
      <c r="L10" s="67">
        <v>188582989</v>
      </c>
      <c r="M10" s="83">
        <f t="shared" si="1"/>
        <v>259263464</v>
      </c>
      <c r="N10" s="132"/>
      <c r="O10" s="65"/>
      <c r="P10" s="65"/>
      <c r="Q10" s="65"/>
    </row>
    <row r="11" spans="2:15" ht="15.75">
      <c r="B11" s="108"/>
      <c r="C11" s="109" t="s">
        <v>7</v>
      </c>
      <c r="D11" s="111" t="s">
        <v>53</v>
      </c>
      <c r="E11" s="110"/>
      <c r="F11" s="110"/>
      <c r="G11" s="229"/>
      <c r="H11" s="66">
        <v>43744.01</v>
      </c>
      <c r="I11" s="67">
        <v>0</v>
      </c>
      <c r="J11" s="83">
        <f t="shared" si="0"/>
        <v>43744.01</v>
      </c>
      <c r="K11" s="66">
        <v>31310</v>
      </c>
      <c r="L11" s="67">
        <v>6890</v>
      </c>
      <c r="M11" s="83">
        <f t="shared" si="1"/>
        <v>38200</v>
      </c>
      <c r="N11" s="132"/>
      <c r="O11" s="65"/>
    </row>
    <row r="12" spans="2:15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38972861</v>
      </c>
      <c r="I12" s="67">
        <v>208165594</v>
      </c>
      <c r="J12" s="83">
        <f t="shared" si="0"/>
        <v>247138455</v>
      </c>
      <c r="K12" s="66">
        <v>24224344</v>
      </c>
      <c r="L12" s="67">
        <v>169424853</v>
      </c>
      <c r="M12" s="83">
        <f t="shared" si="1"/>
        <v>193649197</v>
      </c>
      <c r="N12" s="132"/>
      <c r="O12" s="65"/>
    </row>
    <row r="13" spans="2:15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1143739</v>
      </c>
      <c r="I13" s="67">
        <v>9423</v>
      </c>
      <c r="J13" s="83">
        <f t="shared" si="0"/>
        <v>1153162</v>
      </c>
      <c r="K13" s="66">
        <v>1089384</v>
      </c>
      <c r="L13" s="67">
        <v>0</v>
      </c>
      <c r="M13" s="83">
        <f t="shared" si="1"/>
        <v>1089384</v>
      </c>
      <c r="N13" s="132"/>
      <c r="O13" s="65"/>
    </row>
    <row r="14" spans="2:15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2000004</v>
      </c>
      <c r="I14" s="67">
        <v>0</v>
      </c>
      <c r="J14" s="83">
        <f t="shared" si="0"/>
        <v>2000004</v>
      </c>
      <c r="K14" s="66"/>
      <c r="L14" s="67">
        <v>2366626</v>
      </c>
      <c r="M14" s="83">
        <f t="shared" si="1"/>
        <v>2366626</v>
      </c>
      <c r="N14" s="132"/>
      <c r="O14" s="65"/>
    </row>
    <row r="15" spans="2:15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/>
      <c r="L15" s="67"/>
      <c r="M15" s="83">
        <f t="shared" si="1"/>
        <v>0</v>
      </c>
      <c r="N15" s="132"/>
      <c r="O15" s="65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5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>
        <v>0</v>
      </c>
      <c r="J18" s="83">
        <f t="shared" si="0"/>
        <v>0</v>
      </c>
      <c r="K18" s="66"/>
      <c r="L18" s="67">
        <v>0</v>
      </c>
      <c r="M18" s="83">
        <f t="shared" si="1"/>
        <v>0</v>
      </c>
      <c r="N18" s="132"/>
      <c r="O18" s="65"/>
    </row>
    <row r="19" spans="2:15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  <c r="O19" s="65"/>
    </row>
    <row r="20" spans="2:15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  <c r="O20" s="65"/>
    </row>
    <row r="21" spans="2:15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  <c r="O21" s="65"/>
    </row>
    <row r="22" spans="2:15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  <c r="O22" s="65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5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  <c r="O25" s="65"/>
    </row>
    <row r="26" spans="2:15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  <c r="O26" s="65"/>
    </row>
    <row r="27" spans="2:15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  <c r="O27" s="65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839696</v>
      </c>
      <c r="I28" s="94">
        <f>I29+I30+I31</f>
        <v>708859</v>
      </c>
      <c r="J28" s="82">
        <f t="shared" si="0"/>
        <v>1548555</v>
      </c>
      <c r="K28" s="93">
        <f>K29+K30+K31</f>
        <v>830052</v>
      </c>
      <c r="L28" s="94">
        <f>L29+L30+L31</f>
        <v>857706</v>
      </c>
      <c r="M28" s="82">
        <f t="shared" si="1"/>
        <v>1687758</v>
      </c>
      <c r="N28" s="137"/>
    </row>
    <row r="29" spans="2:15" ht="15.75">
      <c r="B29" s="108"/>
      <c r="C29" s="109" t="s">
        <v>5</v>
      </c>
      <c r="D29" s="110" t="s">
        <v>73</v>
      </c>
      <c r="E29" s="110"/>
      <c r="F29" s="110"/>
      <c r="G29" s="229"/>
      <c r="H29" s="66">
        <v>553046</v>
      </c>
      <c r="I29" s="67">
        <v>708859</v>
      </c>
      <c r="J29" s="83">
        <f t="shared" si="0"/>
        <v>1261905</v>
      </c>
      <c r="K29" s="66">
        <v>552552</v>
      </c>
      <c r="L29" s="67">
        <v>848163</v>
      </c>
      <c r="M29" s="83">
        <f t="shared" si="1"/>
        <v>1400715</v>
      </c>
      <c r="N29" s="132"/>
      <c r="O29" s="65"/>
    </row>
    <row r="30" spans="2:15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  <c r="O30" s="65"/>
    </row>
    <row r="31" spans="2:15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286650</v>
      </c>
      <c r="I31" s="67">
        <v>0</v>
      </c>
      <c r="J31" s="83">
        <f t="shared" si="0"/>
        <v>286650</v>
      </c>
      <c r="K31" s="66">
        <v>277500</v>
      </c>
      <c r="L31" s="67">
        <v>9543</v>
      </c>
      <c r="M31" s="83">
        <f t="shared" si="1"/>
        <v>287043</v>
      </c>
      <c r="N31" s="132"/>
      <c r="O31" s="65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5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  <c r="O33" s="65"/>
    </row>
    <row r="34" spans="2:15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  <c r="O34" s="65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568780</v>
      </c>
      <c r="I35" s="64">
        <v>115886</v>
      </c>
      <c r="J35" s="82">
        <f t="shared" si="0"/>
        <v>684666</v>
      </c>
      <c r="K35" s="63">
        <v>477837</v>
      </c>
      <c r="L35" s="64">
        <v>114103</v>
      </c>
      <c r="M35" s="82">
        <f t="shared" si="1"/>
        <v>591940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5612048</v>
      </c>
      <c r="I37" s="64">
        <v>837781</v>
      </c>
      <c r="J37" s="82">
        <f t="shared" si="0"/>
        <v>6449829</v>
      </c>
      <c r="K37" s="63">
        <v>3191042</v>
      </c>
      <c r="L37" s="64">
        <v>158923</v>
      </c>
      <c r="M37" s="82">
        <f t="shared" si="1"/>
        <v>3349965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3786793</v>
      </c>
      <c r="I38" s="94">
        <f>I39+I40+I41+I42</f>
        <v>0</v>
      </c>
      <c r="J38" s="82">
        <f t="shared" si="0"/>
        <v>3786793</v>
      </c>
      <c r="K38" s="93">
        <f>K39+K40+K41+K42</f>
        <v>3370031</v>
      </c>
      <c r="L38" s="94">
        <f>L39+L40+L41+L42</f>
        <v>0</v>
      </c>
      <c r="M38" s="82">
        <f t="shared" si="1"/>
        <v>3370031</v>
      </c>
      <c r="N38" s="137"/>
    </row>
    <row r="39" spans="2:15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  <c r="O39" s="65"/>
    </row>
    <row r="40" spans="2:15" ht="15.75">
      <c r="B40" s="108"/>
      <c r="C40" s="109" t="s">
        <v>7</v>
      </c>
      <c r="D40" s="110" t="s">
        <v>82</v>
      </c>
      <c r="E40" s="110"/>
      <c r="F40" s="110"/>
      <c r="G40" s="229"/>
      <c r="H40" s="66">
        <v>3099300</v>
      </c>
      <c r="I40" s="67"/>
      <c r="J40" s="83">
        <f t="shared" si="0"/>
        <v>3099300</v>
      </c>
      <c r="K40" s="66">
        <v>2578321</v>
      </c>
      <c r="L40" s="67"/>
      <c r="M40" s="83">
        <f t="shared" si="1"/>
        <v>2578321</v>
      </c>
      <c r="N40" s="132"/>
      <c r="O40" s="65"/>
    </row>
    <row r="41" spans="2:15" ht="15.75">
      <c r="B41" s="108"/>
      <c r="C41" s="109" t="s">
        <v>9</v>
      </c>
      <c r="D41" s="110" t="s">
        <v>83</v>
      </c>
      <c r="E41" s="110"/>
      <c r="F41" s="110"/>
      <c r="G41" s="229"/>
      <c r="H41" s="66">
        <v>687493</v>
      </c>
      <c r="I41" s="67"/>
      <c r="J41" s="83">
        <f t="shared" si="0"/>
        <v>687493</v>
      </c>
      <c r="K41" s="66">
        <v>791710</v>
      </c>
      <c r="L41" s="67"/>
      <c r="M41" s="83">
        <f t="shared" si="1"/>
        <v>791710</v>
      </c>
      <c r="N41" s="132"/>
      <c r="O41" s="65"/>
    </row>
    <row r="42" spans="2:15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  <c r="O42" s="65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1763492</v>
      </c>
      <c r="I43" s="64">
        <v>843447</v>
      </c>
      <c r="J43" s="82">
        <f t="shared" si="0"/>
        <v>2606939</v>
      </c>
      <c r="K43" s="63">
        <v>1520486</v>
      </c>
      <c r="L43" s="64">
        <v>1194957</v>
      </c>
      <c r="M43" s="82">
        <f t="shared" si="1"/>
        <v>2715443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24703529</v>
      </c>
      <c r="I44" s="94">
        <f>I45+I48+I52+I53+I54+I55</f>
        <v>0</v>
      </c>
      <c r="J44" s="82">
        <f t="shared" si="0"/>
        <v>24703529</v>
      </c>
      <c r="K44" s="93">
        <f>K45+K48+K52+K53+K54+K55</f>
        <v>22074463</v>
      </c>
      <c r="L44" s="94">
        <f>L45+L48+L52+L53+L54+L55</f>
        <v>0</v>
      </c>
      <c r="M44" s="82">
        <f t="shared" si="1"/>
        <v>22074463</v>
      </c>
      <c r="N44" s="137"/>
    </row>
    <row r="45" spans="2:15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22000000</v>
      </c>
      <c r="I45" s="98">
        <f>I46+I47</f>
        <v>0</v>
      </c>
      <c r="J45" s="83">
        <f t="shared" si="0"/>
        <v>22000000</v>
      </c>
      <c r="K45" s="97">
        <f>K46+K47</f>
        <v>22000000</v>
      </c>
      <c r="L45" s="98">
        <f>L46+L47</f>
        <v>0</v>
      </c>
      <c r="M45" s="83">
        <f t="shared" si="1"/>
        <v>22000000</v>
      </c>
      <c r="N45" s="132"/>
      <c r="O45" s="65"/>
    </row>
    <row r="46" spans="2:15" ht="15.75">
      <c r="B46" s="108"/>
      <c r="C46" s="113"/>
      <c r="D46" s="110" t="s">
        <v>85</v>
      </c>
      <c r="E46" s="110"/>
      <c r="F46" s="110"/>
      <c r="G46" s="232"/>
      <c r="H46" s="72">
        <v>25000000</v>
      </c>
      <c r="I46" s="73"/>
      <c r="J46" s="83">
        <f t="shared" si="0"/>
        <v>25000000</v>
      </c>
      <c r="K46" s="72">
        <v>25000000</v>
      </c>
      <c r="L46" s="73"/>
      <c r="M46" s="83">
        <f t="shared" si="1"/>
        <v>25000000</v>
      </c>
      <c r="N46" s="132"/>
      <c r="O46" s="65"/>
    </row>
    <row r="47" spans="2:15" ht="15.75">
      <c r="B47" s="108"/>
      <c r="C47" s="113"/>
      <c r="D47" s="110" t="s">
        <v>86</v>
      </c>
      <c r="E47" s="110"/>
      <c r="F47" s="110"/>
      <c r="G47" s="233"/>
      <c r="H47" s="70">
        <v>-3000000</v>
      </c>
      <c r="I47" s="71"/>
      <c r="J47" s="83">
        <f t="shared" si="0"/>
        <v>-3000000</v>
      </c>
      <c r="K47" s="70">
        <v>-3000000</v>
      </c>
      <c r="L47" s="71"/>
      <c r="M47" s="83">
        <f t="shared" si="1"/>
        <v>-3000000</v>
      </c>
      <c r="N47" s="132"/>
      <c r="O47" s="65"/>
    </row>
    <row r="48" spans="2:15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684411</v>
      </c>
      <c r="I48" s="98">
        <f>I49+I50+I51</f>
        <v>0</v>
      </c>
      <c r="J48" s="83">
        <f t="shared" si="0"/>
        <v>684411</v>
      </c>
      <c r="K48" s="97">
        <f>K49+K50+K51</f>
        <v>421505</v>
      </c>
      <c r="L48" s="98">
        <f>L49+L50+L51</f>
        <v>0</v>
      </c>
      <c r="M48" s="83">
        <f t="shared" si="1"/>
        <v>421505</v>
      </c>
      <c r="N48" s="132"/>
      <c r="O48" s="65"/>
    </row>
    <row r="49" spans="2:15" ht="15.75">
      <c r="B49" s="108"/>
      <c r="C49" s="109"/>
      <c r="D49" s="113" t="s">
        <v>148</v>
      </c>
      <c r="E49" s="110"/>
      <c r="F49" s="110"/>
      <c r="G49" s="234"/>
      <c r="H49" s="74">
        <v>684411</v>
      </c>
      <c r="I49" s="75"/>
      <c r="J49" s="83">
        <f t="shared" si="0"/>
        <v>684411</v>
      </c>
      <c r="K49" s="74">
        <v>421505</v>
      </c>
      <c r="L49" s="75"/>
      <c r="M49" s="83">
        <f t="shared" si="1"/>
        <v>421505</v>
      </c>
      <c r="N49" s="132"/>
      <c r="O49" s="65"/>
    </row>
    <row r="50" spans="2:15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  <c r="O50" s="65"/>
    </row>
    <row r="51" spans="2:15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  <c r="O51" s="65"/>
    </row>
    <row r="52" spans="2:15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  <c r="O52" s="65"/>
    </row>
    <row r="53" spans="2:15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  <c r="O53" s="65"/>
    </row>
    <row r="54" spans="2:15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  <c r="O54" s="65"/>
    </row>
    <row r="55" spans="2:15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2019118</v>
      </c>
      <c r="I55" s="98">
        <f>I56+I57</f>
        <v>0</v>
      </c>
      <c r="J55" s="83">
        <f t="shared" si="0"/>
        <v>2019118</v>
      </c>
      <c r="K55" s="97">
        <f>K56+K57</f>
        <v>-347042</v>
      </c>
      <c r="L55" s="98">
        <f>L56+L57</f>
        <v>0</v>
      </c>
      <c r="M55" s="83">
        <f t="shared" si="1"/>
        <v>-347042</v>
      </c>
      <c r="N55" s="132"/>
      <c r="O55" s="65"/>
    </row>
    <row r="56" spans="2:15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  <c r="O56" s="65"/>
    </row>
    <row r="57" spans="2:15" ht="15.75">
      <c r="B57" s="108"/>
      <c r="C57" s="113"/>
      <c r="D57" s="110" t="s">
        <v>94</v>
      </c>
      <c r="E57" s="110"/>
      <c r="F57" s="110"/>
      <c r="G57" s="235"/>
      <c r="H57" s="76">
        <v>2019118</v>
      </c>
      <c r="I57" s="77"/>
      <c r="J57" s="83">
        <f t="shared" si="0"/>
        <v>2019118</v>
      </c>
      <c r="K57" s="76">
        <v>-347042</v>
      </c>
      <c r="L57" s="77"/>
      <c r="M57" s="83">
        <f t="shared" si="1"/>
        <v>-347042</v>
      </c>
      <c r="N57" s="132"/>
      <c r="O57" s="65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2879050</v>
      </c>
      <c r="I58" s="94">
        <f>I59+I60</f>
        <v>0</v>
      </c>
      <c r="J58" s="82">
        <f>H58+I58</f>
        <v>2879050</v>
      </c>
      <c r="K58" s="93">
        <f>K59+K60</f>
        <v>2629066</v>
      </c>
      <c r="L58" s="94">
        <f>L59+L60</f>
        <v>0</v>
      </c>
      <c r="M58" s="82">
        <f>K58+L58</f>
        <v>2629066</v>
      </c>
      <c r="N58" s="137"/>
    </row>
    <row r="59" spans="2:15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2879050</v>
      </c>
      <c r="I59" s="67"/>
      <c r="J59" s="83">
        <f>H59+I59</f>
        <v>2879050</v>
      </c>
      <c r="K59" s="66">
        <v>2629066</v>
      </c>
      <c r="L59" s="67"/>
      <c r="M59" s="83">
        <f>K59+L59</f>
        <v>2629066</v>
      </c>
      <c r="N59" s="132"/>
      <c r="O59" s="65"/>
    </row>
    <row r="60" spans="2:15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  <c r="O60" s="65"/>
    </row>
    <row r="61" spans="2:15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  <c r="O61" s="65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142572088.01</v>
      </c>
      <c r="I62" s="100">
        <f>I58+I44+I43+I38+I37+I36+I35+I32+I28+I24+I23+I17+I16+I9</f>
        <v>447016220</v>
      </c>
      <c r="J62" s="89">
        <f>H62+I62</f>
        <v>589588308.01</v>
      </c>
      <c r="K62" s="99">
        <f>K58+K44+K43+K38+K37+K36+K35+K32+K28+K24+K17+K16+K9+K23</f>
        <v>130118490</v>
      </c>
      <c r="L62" s="100">
        <f>L58+L44+L43+L38+L37+L36+L35+L32+L28+L24+L23+L17+L16+L9</f>
        <v>362707047</v>
      </c>
      <c r="M62" s="89">
        <f>K62+L62</f>
        <v>492825537</v>
      </c>
      <c r="N62" s="137"/>
    </row>
    <row r="63" spans="2:15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  <c r="O63" s="65"/>
    </row>
    <row r="64" spans="2:15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  <c r="O64" s="65"/>
    </row>
    <row r="65" spans="2:15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  <c r="O65" s="65"/>
    </row>
    <row r="66" spans="2:17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11108976</v>
      </c>
      <c r="I66" s="80">
        <v>5690274</v>
      </c>
      <c r="J66" s="90">
        <f>H66+I66</f>
        <v>16799250</v>
      </c>
      <c r="K66" s="79">
        <v>6916210</v>
      </c>
      <c r="L66" s="80">
        <v>4163923</v>
      </c>
      <c r="M66" s="90">
        <f>K66+L66</f>
        <v>11080133</v>
      </c>
      <c r="N66" s="132"/>
      <c r="O66" s="65"/>
      <c r="P66" s="65"/>
      <c r="Q66" s="65"/>
    </row>
    <row r="67" spans="2:17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13488293</v>
      </c>
      <c r="I67" s="80">
        <v>966446</v>
      </c>
      <c r="J67" s="90">
        <f>H67+I67</f>
        <v>14454739</v>
      </c>
      <c r="K67" s="79">
        <v>16139017</v>
      </c>
      <c r="L67" s="80">
        <v>0</v>
      </c>
      <c r="M67" s="90">
        <f>K67+L67</f>
        <v>16139017</v>
      </c>
      <c r="N67" s="132"/>
      <c r="O67" s="65"/>
      <c r="P67" s="65"/>
      <c r="Q67" s="65"/>
    </row>
    <row r="68" spans="2:17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  <c r="O68" s="65"/>
      <c r="P68" s="65"/>
      <c r="Q68" s="65"/>
    </row>
    <row r="69" spans="2:17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55562669</v>
      </c>
      <c r="I69" s="81">
        <v>249264337</v>
      </c>
      <c r="J69" s="91">
        <f>H69+I69</f>
        <v>304827006</v>
      </c>
      <c r="K69" s="79">
        <v>37325096</v>
      </c>
      <c r="L69" s="81">
        <v>185414667</v>
      </c>
      <c r="M69" s="91">
        <f>K69+L69</f>
        <v>222739763</v>
      </c>
      <c r="N69" s="132"/>
      <c r="O69" s="65"/>
      <c r="P69" s="65"/>
      <c r="Q69" s="65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80159938</v>
      </c>
      <c r="I70" s="100">
        <f>I66+I67+I68+I69</f>
        <v>255921057</v>
      </c>
      <c r="J70" s="92">
        <f>H70+I70</f>
        <v>336080995</v>
      </c>
      <c r="K70" s="99">
        <f>K66+K67+K68+K69</f>
        <v>60380323</v>
      </c>
      <c r="L70" s="100">
        <f>L66+L67+L68+L69</f>
        <v>189578590</v>
      </c>
      <c r="M70" s="89">
        <f>K70+L70</f>
        <v>249958913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  <row r="76" spans="2:13" ht="15.75">
      <c r="B76" s="145" t="s">
        <v>230</v>
      </c>
      <c r="C76" s="145"/>
      <c r="E76" s="145" t="s">
        <v>235</v>
      </c>
      <c r="G76" s="145" t="s">
        <v>236</v>
      </c>
      <c r="I76" s="145" t="s">
        <v>231</v>
      </c>
      <c r="J76" s="145" t="s">
        <v>239</v>
      </c>
      <c r="K76" s="145" t="s">
        <v>256</v>
      </c>
      <c r="M76" s="164" t="s">
        <v>253</v>
      </c>
    </row>
    <row r="77" spans="2:13" ht="15.75">
      <c r="B77" s="145" t="s">
        <v>232</v>
      </c>
      <c r="C77" s="145"/>
      <c r="E77" s="145" t="s">
        <v>233</v>
      </c>
      <c r="G77" s="145" t="s">
        <v>237</v>
      </c>
      <c r="I77" s="145" t="s">
        <v>234</v>
      </c>
      <c r="J77" s="145" t="s">
        <v>241</v>
      </c>
      <c r="K77" s="145" t="s">
        <v>257</v>
      </c>
      <c r="M77" s="164" t="s">
        <v>254</v>
      </c>
    </row>
    <row r="78" spans="7:13" ht="15.75">
      <c r="G78" s="145" t="s">
        <v>238</v>
      </c>
      <c r="K78" s="145" t="s">
        <v>258</v>
      </c>
      <c r="M78" s="145" t="s">
        <v>255</v>
      </c>
    </row>
    <row r="90" ht="15.75">
      <c r="H90" s="2">
        <v>2</v>
      </c>
    </row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="80" zoomScaleNormal="80" zoomScaleSheetLayoutView="90" workbookViewId="0" topLeftCell="A73">
      <selection activeCell="N84" sqref="N84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1" width="9.8515625" style="1" bestFit="1" customWidth="1"/>
    <col min="12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9" t="str">
        <f>Pasifler!F3</f>
        <v>NOVA BANK LTD.</v>
      </c>
      <c r="E4" s="260"/>
      <c r="F4" s="260"/>
      <c r="G4" s="40"/>
      <c r="H4" s="11"/>
      <c r="I4" s="11"/>
      <c r="J4" s="9"/>
    </row>
    <row r="5" spans="2:10" ht="15.75">
      <c r="B5" s="38"/>
      <c r="C5" s="39"/>
      <c r="D5" s="261" t="s">
        <v>227</v>
      </c>
      <c r="E5" s="261"/>
      <c r="F5" s="261"/>
      <c r="G5" s="41"/>
      <c r="H5" s="11"/>
      <c r="I5" s="11"/>
      <c r="J5" s="9"/>
    </row>
    <row r="6" spans="2:10" ht="15.75">
      <c r="B6" s="38"/>
      <c r="C6" s="39"/>
      <c r="D6" s="262" t="s">
        <v>228</v>
      </c>
      <c r="E6" s="262"/>
      <c r="F6" s="262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(31/12/2020)</v>
      </c>
      <c r="I8" s="218" t="str">
        <f>Aktifler!L7</f>
        <v>(31/12/2019)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1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27251834</v>
      </c>
      <c r="I10" s="56">
        <f>I11+I19+I20+I25+I28</f>
        <v>30367260</v>
      </c>
      <c r="J10" s="9"/>
      <c r="K10" s="2"/>
    </row>
    <row r="11" spans="2:11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23709648</v>
      </c>
      <c r="I11" s="57">
        <f>I12+I15+I18</f>
        <v>22174958</v>
      </c>
      <c r="J11" s="9"/>
      <c r="K11" s="2"/>
    </row>
    <row r="12" spans="2:11" ht="15.75">
      <c r="B12" s="38"/>
      <c r="C12" s="46"/>
      <c r="D12" s="39" t="s">
        <v>100</v>
      </c>
      <c r="E12" s="39"/>
      <c r="F12" s="39"/>
      <c r="G12" s="241"/>
      <c r="H12" s="58">
        <f>H13+H14</f>
        <v>10310709</v>
      </c>
      <c r="I12" s="58">
        <f>I13+I14</f>
        <v>10803702</v>
      </c>
      <c r="J12" s="9"/>
      <c r="K12" s="2"/>
    </row>
    <row r="13" spans="2:11" ht="15.75">
      <c r="B13" s="38"/>
      <c r="C13" s="46"/>
      <c r="D13" s="39" t="s">
        <v>101</v>
      </c>
      <c r="E13" s="39"/>
      <c r="F13" s="39"/>
      <c r="G13" s="242"/>
      <c r="H13" s="18">
        <v>4513279</v>
      </c>
      <c r="I13" s="18">
        <v>6373362</v>
      </c>
      <c r="J13" s="9"/>
      <c r="K13" s="2"/>
    </row>
    <row r="14" spans="2:11" ht="15.75">
      <c r="B14" s="38"/>
      <c r="C14" s="46"/>
      <c r="D14" s="39" t="s">
        <v>102</v>
      </c>
      <c r="E14" s="39"/>
      <c r="F14" s="39"/>
      <c r="G14" s="242"/>
      <c r="H14" s="18">
        <v>5797430</v>
      </c>
      <c r="I14" s="18">
        <v>4430340</v>
      </c>
      <c r="J14" s="9"/>
      <c r="K14" s="2"/>
    </row>
    <row r="15" spans="2:11" ht="15.75">
      <c r="B15" s="38"/>
      <c r="C15" s="46"/>
      <c r="D15" s="47" t="s">
        <v>103</v>
      </c>
      <c r="E15" s="39"/>
      <c r="F15" s="39"/>
      <c r="G15" s="241"/>
      <c r="H15" s="58">
        <f>H16+H17</f>
        <v>13006620</v>
      </c>
      <c r="I15" s="58">
        <f>I16+I17</f>
        <v>11184897</v>
      </c>
      <c r="J15" s="9"/>
      <c r="K15" s="2"/>
    </row>
    <row r="16" spans="2:11" ht="15.75">
      <c r="B16" s="38"/>
      <c r="C16" s="46"/>
      <c r="D16" s="39" t="s">
        <v>101</v>
      </c>
      <c r="E16" s="39"/>
      <c r="F16" s="39"/>
      <c r="G16" s="242"/>
      <c r="H16" s="18">
        <v>5003356</v>
      </c>
      <c r="I16" s="18">
        <v>4471174</v>
      </c>
      <c r="J16" s="9"/>
      <c r="K16" s="2"/>
    </row>
    <row r="17" spans="2:11" ht="15.75">
      <c r="B17" s="38"/>
      <c r="C17" s="46"/>
      <c r="D17" s="39" t="s">
        <v>102</v>
      </c>
      <c r="E17" s="39"/>
      <c r="F17" s="39"/>
      <c r="G17" s="242"/>
      <c r="H17" s="18">
        <v>8003264</v>
      </c>
      <c r="I17" s="18">
        <v>6713723</v>
      </c>
      <c r="J17" s="9"/>
      <c r="K17" s="2"/>
    </row>
    <row r="18" spans="2:11" ht="15.75">
      <c r="B18" s="38"/>
      <c r="C18" s="46"/>
      <c r="D18" s="39" t="s">
        <v>104</v>
      </c>
      <c r="E18" s="39"/>
      <c r="F18" s="39"/>
      <c r="G18" s="241"/>
      <c r="H18" s="17">
        <v>392319</v>
      </c>
      <c r="I18" s="17">
        <v>186359</v>
      </c>
      <c r="J18" s="9"/>
      <c r="K18" s="2"/>
    </row>
    <row r="19" spans="2:11" ht="15.75">
      <c r="B19" s="38"/>
      <c r="C19" s="42" t="s">
        <v>7</v>
      </c>
      <c r="D19" s="39" t="s">
        <v>105</v>
      </c>
      <c r="E19" s="39"/>
      <c r="F19" s="39"/>
      <c r="G19" s="240"/>
      <c r="H19" s="16">
        <v>160518</v>
      </c>
      <c r="I19" s="16">
        <v>495056</v>
      </c>
      <c r="J19" s="9"/>
      <c r="K19" s="2"/>
    </row>
    <row r="20" spans="2:11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2517106</v>
      </c>
      <c r="I20" s="57">
        <f>I21+I22+I23+I24</f>
        <v>7571423</v>
      </c>
      <c r="J20" s="9"/>
      <c r="K20" s="2"/>
    </row>
    <row r="21" spans="2:11" ht="15.75">
      <c r="B21" s="38"/>
      <c r="C21" s="46"/>
      <c r="D21" s="39" t="s">
        <v>149</v>
      </c>
      <c r="E21" s="39"/>
      <c r="F21" s="39"/>
      <c r="G21" s="241"/>
      <c r="H21" s="19">
        <v>604212</v>
      </c>
      <c r="I21" s="19">
        <v>1721945</v>
      </c>
      <c r="J21" s="9"/>
      <c r="K21" s="2"/>
    </row>
    <row r="22" spans="2:11" ht="15.75">
      <c r="B22" s="38"/>
      <c r="C22" s="46"/>
      <c r="D22" s="39" t="s">
        <v>107</v>
      </c>
      <c r="E22" s="39"/>
      <c r="F22" s="39"/>
      <c r="G22" s="241"/>
      <c r="H22" s="19">
        <v>631461</v>
      </c>
      <c r="I22" s="19">
        <v>780293</v>
      </c>
      <c r="J22" s="9"/>
      <c r="K22" s="2"/>
    </row>
    <row r="23" spans="2:11" ht="15.75">
      <c r="B23" s="38"/>
      <c r="C23" s="46"/>
      <c r="D23" s="39" t="s">
        <v>108</v>
      </c>
      <c r="E23" s="39"/>
      <c r="F23" s="39"/>
      <c r="G23" s="241"/>
      <c r="H23" s="19">
        <v>1281433</v>
      </c>
      <c r="I23" s="19">
        <v>5069185</v>
      </c>
      <c r="J23" s="9"/>
      <c r="K23" s="2"/>
    </row>
    <row r="24" spans="2:11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  <c r="K24" s="2"/>
    </row>
    <row r="25" spans="2:11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864562</v>
      </c>
      <c r="I25" s="57">
        <f>I26+I27</f>
        <v>125823</v>
      </c>
      <c r="J25" s="9"/>
      <c r="K25" s="2"/>
    </row>
    <row r="26" spans="2:11" ht="15.75">
      <c r="B26" s="38"/>
      <c r="C26" s="42"/>
      <c r="D26" s="39" t="s">
        <v>220</v>
      </c>
      <c r="E26" s="39"/>
      <c r="F26" s="39"/>
      <c r="G26" s="241"/>
      <c r="H26" s="19">
        <v>21821</v>
      </c>
      <c r="I26" s="19">
        <v>18143</v>
      </c>
      <c r="J26" s="9"/>
      <c r="K26" s="2"/>
    </row>
    <row r="27" spans="2:11" ht="15.75">
      <c r="B27" s="38"/>
      <c r="C27" s="46"/>
      <c r="D27" s="39" t="s">
        <v>221</v>
      </c>
      <c r="E27" s="39"/>
      <c r="F27" s="39"/>
      <c r="G27" s="241"/>
      <c r="H27" s="19">
        <v>842741</v>
      </c>
      <c r="I27" s="19">
        <v>107680</v>
      </c>
      <c r="J27" s="9"/>
      <c r="K27" s="2"/>
    </row>
    <row r="28" spans="2:11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  <c r="K28" s="2"/>
    </row>
    <row r="29" spans="2:11" ht="15.75">
      <c r="B29" s="38"/>
      <c r="C29" s="46"/>
      <c r="D29" s="39"/>
      <c r="E29" s="39"/>
      <c r="F29" s="39"/>
      <c r="G29" s="243"/>
      <c r="H29" s="20"/>
      <c r="I29" s="20"/>
      <c r="J29" s="9"/>
      <c r="K29" s="2"/>
    </row>
    <row r="30" spans="2:11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14092403</v>
      </c>
      <c r="I30" s="56">
        <f>I31+I37+I44+I45+I50+I51</f>
        <v>19502026</v>
      </c>
      <c r="J30" s="9"/>
      <c r="K30" s="2"/>
    </row>
    <row r="31" spans="2:11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6942366</v>
      </c>
      <c r="I31" s="57">
        <f>I32+I33+I34+I35+I36</f>
        <v>11801053</v>
      </c>
      <c r="J31" s="9"/>
      <c r="K31" s="2"/>
    </row>
    <row r="32" spans="2:11" ht="15.75">
      <c r="B32" s="38"/>
      <c r="C32" s="46"/>
      <c r="D32" s="47" t="s">
        <v>111</v>
      </c>
      <c r="E32" s="39"/>
      <c r="F32" s="39"/>
      <c r="G32" s="241"/>
      <c r="H32" s="19">
        <v>5073775</v>
      </c>
      <c r="I32" s="19">
        <v>9238912</v>
      </c>
      <c r="J32" s="9"/>
      <c r="K32" s="2"/>
    </row>
    <row r="33" spans="2:11" ht="15.75">
      <c r="B33" s="38"/>
      <c r="C33" s="46"/>
      <c r="D33" s="47" t="s">
        <v>150</v>
      </c>
      <c r="E33" s="39"/>
      <c r="F33" s="39"/>
      <c r="G33" s="241"/>
      <c r="H33" s="19">
        <v>0</v>
      </c>
      <c r="I33" s="19">
        <v>1335</v>
      </c>
      <c r="J33" s="9"/>
      <c r="K33" s="2"/>
    </row>
    <row r="34" spans="2:11" ht="15.75">
      <c r="B34" s="38"/>
      <c r="C34" s="46"/>
      <c r="D34" s="47" t="s">
        <v>151</v>
      </c>
      <c r="E34" s="39"/>
      <c r="F34" s="39"/>
      <c r="G34" s="241"/>
      <c r="H34" s="19">
        <v>1532917</v>
      </c>
      <c r="I34" s="19">
        <v>2190491</v>
      </c>
      <c r="J34" s="9"/>
      <c r="K34" s="2"/>
    </row>
    <row r="35" spans="2:11" ht="15.75">
      <c r="B35" s="38"/>
      <c r="C35" s="46"/>
      <c r="D35" s="47" t="s">
        <v>152</v>
      </c>
      <c r="E35" s="39"/>
      <c r="F35" s="39"/>
      <c r="G35" s="241"/>
      <c r="H35" s="19">
        <v>282600</v>
      </c>
      <c r="I35" s="19">
        <v>370315</v>
      </c>
      <c r="J35" s="9"/>
      <c r="K35" s="2"/>
    </row>
    <row r="36" spans="2:11" ht="15.75">
      <c r="B36" s="38"/>
      <c r="C36" s="46"/>
      <c r="D36" s="47" t="s">
        <v>153</v>
      </c>
      <c r="E36" s="39"/>
      <c r="F36" s="39"/>
      <c r="G36" s="241"/>
      <c r="H36" s="19">
        <v>53074</v>
      </c>
      <c r="I36" s="19">
        <v>0</v>
      </c>
      <c r="J36" s="9"/>
      <c r="K36" s="2"/>
    </row>
    <row r="37" spans="2:11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7052847</v>
      </c>
      <c r="I37" s="57">
        <f>I38+I39+I40+I41+I42+I43</f>
        <v>7686233</v>
      </c>
      <c r="J37" s="9"/>
      <c r="K37" s="2"/>
    </row>
    <row r="38" spans="2:11" ht="15.75">
      <c r="B38" s="38"/>
      <c r="C38" s="46"/>
      <c r="D38" s="47" t="s">
        <v>111</v>
      </c>
      <c r="E38" s="39"/>
      <c r="F38" s="39"/>
      <c r="G38" s="241"/>
      <c r="H38" s="19">
        <v>5103075</v>
      </c>
      <c r="I38" s="19">
        <v>5063444</v>
      </c>
      <c r="J38" s="9"/>
      <c r="K38" s="2"/>
    </row>
    <row r="39" spans="2:11" ht="15.75">
      <c r="B39" s="38"/>
      <c r="C39" s="46"/>
      <c r="D39" s="47" t="s">
        <v>150</v>
      </c>
      <c r="E39" s="39"/>
      <c r="F39" s="39"/>
      <c r="G39" s="241"/>
      <c r="H39" s="19">
        <v>24</v>
      </c>
      <c r="I39" s="19">
        <v>83</v>
      </c>
      <c r="J39" s="9"/>
      <c r="K39" s="2"/>
    </row>
    <row r="40" spans="2:11" ht="15.75">
      <c r="B40" s="38"/>
      <c r="C40" s="46"/>
      <c r="D40" s="47" t="s">
        <v>151</v>
      </c>
      <c r="E40" s="39"/>
      <c r="F40" s="39"/>
      <c r="G40" s="241"/>
      <c r="H40" s="19">
        <v>1928658</v>
      </c>
      <c r="I40" s="19">
        <v>2535687</v>
      </c>
      <c r="J40" s="9"/>
      <c r="K40" s="2"/>
    </row>
    <row r="41" spans="2:11" ht="15.75">
      <c r="B41" s="38"/>
      <c r="C41" s="46"/>
      <c r="D41" s="47" t="s">
        <v>152</v>
      </c>
      <c r="E41" s="39"/>
      <c r="F41" s="39"/>
      <c r="G41" s="241"/>
      <c r="H41" s="19">
        <v>20443</v>
      </c>
      <c r="I41" s="19">
        <v>15634</v>
      </c>
      <c r="J41" s="9"/>
      <c r="K41" s="2"/>
    </row>
    <row r="42" spans="2:11" ht="15.75">
      <c r="B42" s="38"/>
      <c r="C42" s="46"/>
      <c r="D42" s="47" t="s">
        <v>153</v>
      </c>
      <c r="E42" s="39"/>
      <c r="F42" s="39"/>
      <c r="G42" s="241"/>
      <c r="H42" s="19">
        <v>647</v>
      </c>
      <c r="I42" s="19">
        <v>71385</v>
      </c>
      <c r="J42" s="9"/>
      <c r="K42" s="2"/>
    </row>
    <row r="43" spans="2:11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  <c r="K43" s="2"/>
    </row>
    <row r="44" spans="2:11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  <c r="K44" s="2"/>
    </row>
    <row r="45" spans="2:11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97190</v>
      </c>
      <c r="I45" s="57">
        <f>I46+I47+I48+I49</f>
        <v>14740</v>
      </c>
      <c r="J45" s="9"/>
      <c r="K45" s="2"/>
    </row>
    <row r="46" spans="2:11" ht="15.75">
      <c r="B46" s="38"/>
      <c r="C46" s="46"/>
      <c r="D46" s="47" t="s">
        <v>154</v>
      </c>
      <c r="E46" s="39"/>
      <c r="F46" s="39"/>
      <c r="G46" s="241"/>
      <c r="H46" s="19">
        <v>97190</v>
      </c>
      <c r="I46" s="19">
        <v>14740</v>
      </c>
      <c r="J46" s="9"/>
      <c r="K46" s="2"/>
    </row>
    <row r="47" spans="2:11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  <c r="K47" s="2"/>
    </row>
    <row r="48" spans="2:11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  <c r="K48" s="2"/>
    </row>
    <row r="49" spans="2:11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  <c r="K49" s="2"/>
    </row>
    <row r="50" spans="2:11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  <c r="K50" s="2"/>
    </row>
    <row r="51" spans="2:11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  <c r="K51" s="2"/>
    </row>
    <row r="52" spans="2:11" ht="15.75">
      <c r="B52" s="38"/>
      <c r="C52" s="46"/>
      <c r="D52" s="39"/>
      <c r="E52" s="39"/>
      <c r="F52" s="39"/>
      <c r="G52" s="243"/>
      <c r="H52" s="20">
        <v>0</v>
      </c>
      <c r="I52" s="20">
        <v>0</v>
      </c>
      <c r="J52" s="9"/>
      <c r="K52" s="2"/>
    </row>
    <row r="53" spans="2:11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13159431</v>
      </c>
      <c r="I53" s="60">
        <f>I10-I30</f>
        <v>10865234</v>
      </c>
      <c r="J53" s="9"/>
      <c r="K53" s="2"/>
    </row>
    <row r="54" spans="2:11" ht="16.5" thickTop="1">
      <c r="B54" s="38"/>
      <c r="C54" s="46"/>
      <c r="D54" s="39"/>
      <c r="E54" s="39"/>
      <c r="F54" s="39"/>
      <c r="G54" s="243"/>
      <c r="H54" s="20"/>
      <c r="I54" s="21"/>
      <c r="J54" s="9"/>
      <c r="K54" s="2"/>
    </row>
    <row r="55" spans="2:11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9231776</v>
      </c>
      <c r="I55" s="56">
        <f>I56+I60+I61+I62+I63+I64</f>
        <v>8741763</v>
      </c>
      <c r="J55" s="9"/>
      <c r="K55" s="2"/>
    </row>
    <row r="56" spans="2:11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5438518</v>
      </c>
      <c r="I56" s="57">
        <f>I57+I58+I59</f>
        <v>5484013</v>
      </c>
      <c r="J56" s="9"/>
      <c r="K56" s="2"/>
    </row>
    <row r="57" spans="2:11" ht="15.75">
      <c r="B57" s="38"/>
      <c r="C57" s="46"/>
      <c r="D57" s="39" t="s">
        <v>119</v>
      </c>
      <c r="E57" s="39"/>
      <c r="F57" s="39"/>
      <c r="G57" s="241"/>
      <c r="H57" s="19">
        <v>717823</v>
      </c>
      <c r="I57" s="19">
        <v>783758</v>
      </c>
      <c r="J57" s="9"/>
      <c r="K57" s="2"/>
    </row>
    <row r="58" spans="2:11" ht="15.75">
      <c r="B58" s="38"/>
      <c r="C58" s="46"/>
      <c r="D58" s="39" t="s">
        <v>120</v>
      </c>
      <c r="E58" s="39"/>
      <c r="F58" s="39"/>
      <c r="G58" s="241"/>
      <c r="H58" s="19">
        <v>278003</v>
      </c>
      <c r="I58" s="19">
        <v>340609</v>
      </c>
      <c r="J58" s="9"/>
      <c r="K58" s="2"/>
    </row>
    <row r="59" spans="2:11" ht="15.75">
      <c r="B59" s="38"/>
      <c r="C59" s="46"/>
      <c r="D59" s="39" t="s">
        <v>121</v>
      </c>
      <c r="E59" s="39"/>
      <c r="F59" s="39"/>
      <c r="G59" s="241"/>
      <c r="H59" s="19">
        <v>4442692</v>
      </c>
      <c r="I59" s="19">
        <v>4359646</v>
      </c>
      <c r="J59" s="9"/>
      <c r="K59" s="2"/>
    </row>
    <row r="60" spans="2:11" ht="15.75">
      <c r="B60" s="38"/>
      <c r="C60" s="42" t="s">
        <v>7</v>
      </c>
      <c r="D60" s="47" t="s">
        <v>122</v>
      </c>
      <c r="E60" s="39"/>
      <c r="F60" s="39"/>
      <c r="G60" s="240"/>
      <c r="H60" s="16">
        <v>893717</v>
      </c>
      <c r="I60" s="16">
        <v>0</v>
      </c>
      <c r="J60" s="9"/>
      <c r="K60" s="2"/>
    </row>
    <row r="61" spans="2:11" ht="15.75">
      <c r="B61" s="38"/>
      <c r="C61" s="42" t="s">
        <v>9</v>
      </c>
      <c r="D61" s="39" t="s">
        <v>123</v>
      </c>
      <c r="E61" s="39"/>
      <c r="F61" s="39"/>
      <c r="G61" s="240"/>
      <c r="H61" s="16">
        <v>2033398</v>
      </c>
      <c r="I61" s="16">
        <v>2154413</v>
      </c>
      <c r="J61" s="9"/>
      <c r="K61" s="2"/>
    </row>
    <row r="62" spans="2:11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  <c r="K62" s="2"/>
    </row>
    <row r="63" spans="2:11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  <c r="K63" s="2"/>
    </row>
    <row r="64" spans="2:11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866143</v>
      </c>
      <c r="I64" s="16">
        <v>1103337</v>
      </c>
      <c r="J64" s="9"/>
      <c r="K64" s="2"/>
    </row>
    <row r="65" spans="2:11" ht="15.75">
      <c r="B65" s="38"/>
      <c r="C65" s="46"/>
      <c r="D65" s="39"/>
      <c r="E65" s="39"/>
      <c r="F65" s="39"/>
      <c r="G65" s="243"/>
      <c r="H65" s="20"/>
      <c r="I65" s="21"/>
      <c r="J65" s="9"/>
      <c r="K65" s="2"/>
    </row>
    <row r="66" spans="2:11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17994015</v>
      </c>
      <c r="I66" s="56">
        <f>I67+I71+I72+I73+I74+I75+I76+I77+I78+I79+I80+I81</f>
        <v>15600913</v>
      </c>
      <c r="J66" s="9"/>
      <c r="K66" s="2"/>
    </row>
    <row r="67" spans="2:11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703362</v>
      </c>
      <c r="I67" s="57">
        <f>I68+I69+I70</f>
        <v>913249</v>
      </c>
      <c r="J67" s="9"/>
      <c r="K67" s="2"/>
    </row>
    <row r="68" spans="2:11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  <c r="K68" s="2"/>
    </row>
    <row r="69" spans="2:11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  <c r="K69" s="2"/>
    </row>
    <row r="70" spans="2:11" ht="15.75">
      <c r="B70" s="38"/>
      <c r="C70" s="46"/>
      <c r="D70" s="39" t="s">
        <v>121</v>
      </c>
      <c r="E70" s="39"/>
      <c r="F70" s="39"/>
      <c r="G70" s="241"/>
      <c r="H70" s="19">
        <v>703362</v>
      </c>
      <c r="I70" s="19">
        <v>913249</v>
      </c>
      <c r="J70" s="9"/>
      <c r="K70" s="2"/>
    </row>
    <row r="71" spans="2:11" ht="15.75">
      <c r="B71" s="38"/>
      <c r="C71" s="42" t="s">
        <v>7</v>
      </c>
      <c r="D71" s="47" t="s">
        <v>129</v>
      </c>
      <c r="E71" s="39"/>
      <c r="F71" s="39"/>
      <c r="G71" s="240"/>
      <c r="H71" s="16">
        <v>2423</v>
      </c>
      <c r="I71" s="16">
        <v>0</v>
      </c>
      <c r="J71" s="9"/>
      <c r="K71" s="2"/>
    </row>
    <row r="72" spans="2:11" ht="15.75">
      <c r="B72" s="38"/>
      <c r="C72" s="42" t="s">
        <v>9</v>
      </c>
      <c r="D72" s="47" t="s">
        <v>130</v>
      </c>
      <c r="E72" s="39"/>
      <c r="F72" s="39"/>
      <c r="G72" s="240"/>
      <c r="H72" s="16">
        <v>355839</v>
      </c>
      <c r="I72" s="16">
        <v>23980</v>
      </c>
      <c r="J72" s="9"/>
      <c r="K72" s="2"/>
    </row>
    <row r="73" spans="2:11" ht="15.75">
      <c r="B73" s="38"/>
      <c r="C73" s="42" t="s">
        <v>21</v>
      </c>
      <c r="D73" s="39" t="s">
        <v>131</v>
      </c>
      <c r="E73" s="39"/>
      <c r="F73" s="39"/>
      <c r="G73" s="240"/>
      <c r="H73" s="16">
        <v>8864423</v>
      </c>
      <c r="I73" s="16">
        <v>7615321</v>
      </c>
      <c r="J73" s="9"/>
      <c r="K73" s="2"/>
    </row>
    <row r="74" spans="2:11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  <c r="K74" s="2"/>
    </row>
    <row r="75" spans="2:11" ht="15.75">
      <c r="B75" s="38"/>
      <c r="C75" s="42" t="s">
        <v>57</v>
      </c>
      <c r="D75" s="39" t="s">
        <v>133</v>
      </c>
      <c r="E75" s="39"/>
      <c r="F75" s="39"/>
      <c r="G75" s="240"/>
      <c r="H75" s="16">
        <v>1079495</v>
      </c>
      <c r="I75" s="16">
        <v>821192</v>
      </c>
      <c r="J75" s="9"/>
      <c r="K75" s="2"/>
    </row>
    <row r="76" spans="2:11" ht="15.75">
      <c r="B76" s="38"/>
      <c r="C76" s="42" t="s">
        <v>59</v>
      </c>
      <c r="D76" s="39" t="s">
        <v>134</v>
      </c>
      <c r="E76" s="39"/>
      <c r="F76" s="39"/>
      <c r="G76" s="240"/>
      <c r="H76" s="16">
        <v>731844</v>
      </c>
      <c r="I76" s="16">
        <v>592256</v>
      </c>
      <c r="J76" s="9"/>
      <c r="K76" s="2"/>
    </row>
    <row r="77" spans="2:11" ht="15.75">
      <c r="B77" s="38"/>
      <c r="C77" s="42" t="s">
        <v>60</v>
      </c>
      <c r="D77" s="39" t="s">
        <v>135</v>
      </c>
      <c r="E77" s="39"/>
      <c r="F77" s="39"/>
      <c r="G77" s="240"/>
      <c r="H77" s="16">
        <v>17581</v>
      </c>
      <c r="I77" s="16">
        <v>13850</v>
      </c>
      <c r="J77" s="9"/>
      <c r="K77" s="2"/>
    </row>
    <row r="78" spans="2:11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  <c r="K78" s="2"/>
    </row>
    <row r="79" spans="2:11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675117</v>
      </c>
      <c r="I79" s="16">
        <v>681620</v>
      </c>
      <c r="J79" s="9"/>
      <c r="K79" s="2"/>
    </row>
    <row r="80" spans="2:11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520979</v>
      </c>
      <c r="I80" s="16">
        <v>601123</v>
      </c>
      <c r="J80" s="9"/>
      <c r="K80" s="2"/>
    </row>
    <row r="81" spans="2:11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5042952</v>
      </c>
      <c r="I81" s="16">
        <v>4338322</v>
      </c>
      <c r="J81" s="9"/>
      <c r="K81" s="2"/>
    </row>
    <row r="82" spans="2:11" ht="15.75">
      <c r="B82" s="38"/>
      <c r="C82" s="46"/>
      <c r="D82" s="39"/>
      <c r="E82" s="39"/>
      <c r="F82" s="39"/>
      <c r="G82" s="243"/>
      <c r="H82" s="20"/>
      <c r="I82" s="21"/>
      <c r="J82" s="9"/>
      <c r="K82" s="2"/>
    </row>
    <row r="83" spans="2:11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-8762239</v>
      </c>
      <c r="I83" s="59">
        <f>I55-I66</f>
        <v>-6859150</v>
      </c>
      <c r="J83" s="9"/>
      <c r="K83" s="2"/>
    </row>
    <row r="84" spans="2:11" ht="16.5" thickTop="1">
      <c r="B84" s="38"/>
      <c r="C84" s="46"/>
      <c r="D84" s="39"/>
      <c r="E84" s="39"/>
      <c r="F84" s="39"/>
      <c r="G84" s="243"/>
      <c r="H84" s="20"/>
      <c r="I84" s="20"/>
      <c r="J84" s="9"/>
      <c r="K84" s="2"/>
    </row>
    <row r="85" spans="2:11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4397192</v>
      </c>
      <c r="I85" s="22">
        <f>I53+I83</f>
        <v>4006084</v>
      </c>
      <c r="J85" s="9"/>
      <c r="K85" s="2"/>
    </row>
    <row r="86" spans="2:11" ht="16.5" thickTop="1">
      <c r="B86" s="38"/>
      <c r="C86" s="46"/>
      <c r="D86" s="39"/>
      <c r="E86" s="39"/>
      <c r="F86" s="39"/>
      <c r="G86" s="243"/>
      <c r="H86" s="20"/>
      <c r="I86" s="20"/>
      <c r="J86" s="9"/>
      <c r="K86" s="2"/>
    </row>
    <row r="87" spans="2:11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1518142</v>
      </c>
      <c r="I87" s="15">
        <v>1377018</v>
      </c>
      <c r="J87" s="9"/>
      <c r="K87" s="2"/>
    </row>
    <row r="88" spans="2:11" ht="15.75">
      <c r="B88" s="38"/>
      <c r="C88" s="46"/>
      <c r="D88" s="39"/>
      <c r="E88" s="39"/>
      <c r="F88" s="39"/>
      <c r="G88" s="245"/>
      <c r="H88" s="23"/>
      <c r="I88" s="23"/>
      <c r="J88" s="9"/>
      <c r="K88" s="2"/>
    </row>
    <row r="89" spans="2:11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2879050</v>
      </c>
      <c r="I89" s="59">
        <f>I85-I87</f>
        <v>2629066</v>
      </c>
      <c r="J89" s="24"/>
      <c r="K89" s="2"/>
    </row>
    <row r="90" spans="2:11" ht="17.25" thickBot="1" thickTop="1">
      <c r="B90" s="38"/>
      <c r="C90" s="39"/>
      <c r="D90" s="44"/>
      <c r="E90" s="39"/>
      <c r="F90" s="39"/>
      <c r="G90" s="43"/>
      <c r="H90" s="25"/>
      <c r="I90" s="25"/>
      <c r="J90" s="13"/>
      <c r="K90" s="2"/>
    </row>
    <row r="91" spans="2:11" ht="17.25" thickBot="1" thickTop="1">
      <c r="B91" s="51"/>
      <c r="C91" s="52"/>
      <c r="D91" s="53"/>
      <c r="E91" s="53"/>
      <c r="F91" s="53"/>
      <c r="G91" s="54"/>
      <c r="H91" s="26"/>
      <c r="I91" s="26"/>
      <c r="J91" s="27"/>
      <c r="K91" s="2"/>
    </row>
    <row r="92" spans="3:10" ht="16.5" thickTop="1">
      <c r="C92" s="55"/>
      <c r="J92" s="10"/>
    </row>
    <row r="93" spans="1:9" ht="15.75">
      <c r="A93" s="1" t="s">
        <v>259</v>
      </c>
      <c r="I93" s="164"/>
    </row>
    <row r="94" spans="1:9" ht="15.75">
      <c r="A94" s="1" t="s">
        <v>260</v>
      </c>
      <c r="I94" s="164"/>
    </row>
    <row r="95" spans="1:9" ht="15.75">
      <c r="A95" s="1" t="s">
        <v>261</v>
      </c>
      <c r="I95" s="14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Tolgay Fırtınaer</cp:lastModifiedBy>
  <cp:lastPrinted>2021-05-18T09:45:00Z</cp:lastPrinted>
  <dcterms:created xsi:type="dcterms:W3CDTF">1998-01-12T17:06:50Z</dcterms:created>
  <dcterms:modified xsi:type="dcterms:W3CDTF">2021-05-18T09:45:22Z</dcterms:modified>
  <cp:category/>
  <cp:version/>
  <cp:contentType/>
  <cp:contentStatus/>
</cp:coreProperties>
</file>